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_09_15\"/>
    </mc:Choice>
  </mc:AlternateContent>
  <xr:revisionPtr revIDLastSave="0" documentId="8_{AACF3294-148D-4715-966F-CFA8122009E4}" xr6:coauthVersionLast="36" xr6:coauthVersionMax="36" xr10:uidLastSave="{00000000-0000-0000-0000-000000000000}"/>
  <bookViews>
    <workbookView xWindow="0" yWindow="0" windowWidth="28800" windowHeight="13485" xr2:uid="{00000000-000D-0000-FFFF-FFFF00000000}"/>
  </bookViews>
  <sheets>
    <sheet name="TARTALOM" sheetId="1" r:id="rId1"/>
    <sheet name="KK-08" sheetId="2" r:id="rId2"/>
    <sheet name="KK-08-01" sheetId="3" r:id="rId3"/>
    <sheet name="KK-08-02" sheetId="4" r:id="rId4"/>
    <sheet name="KK-08-03" sheetId="5" r:id="rId5"/>
    <sheet name="KK-09" sheetId="6" r:id="rId6"/>
    <sheet name="KK-10" sheetId="7" r:id="rId7"/>
    <sheet name="KK-11" sheetId="8" r:id="rId8"/>
    <sheet name="Alapa" sheetId="9" r:id="rId9"/>
    <sheet name="Import_M" sheetId="10" r:id="rId10"/>
    <sheet name="Import_O" sheetId="11" r:id="rId11"/>
    <sheet name="Import_F" sheetId="12" r:id="rId12"/>
    <sheet name="Import_FK" sheetId="13" r:id="rId13"/>
    <sheet name="Import_KK" sheetId="14" r:id="rId14"/>
  </sheets>
  <definedNames>
    <definedName name="_xlnm.Print_Titles" localSheetId="2">'KK-08-01'!$1:$6</definedName>
    <definedName name="_xlnm.Print_Titles" localSheetId="3">'KK-08-02'!$1:$6</definedName>
    <definedName name="_xlnm.Print_Titles" localSheetId="4">'KK-08-03'!$1:$6</definedName>
    <definedName name="_xlnm.Print_Titles" localSheetId="5">'KK-09'!$3:$5</definedName>
    <definedName name="_xlnm.Print_Titles" localSheetId="6">'KK-10'!$1:$7</definedName>
    <definedName name="_xlnm.Print_Area" localSheetId="1">'KK-08'!$A$1:$D$26</definedName>
    <definedName name="_xlnm.Print_Area" localSheetId="2">'KK-08-01'!$A$1:$G$57</definedName>
    <definedName name="_xlnm.Print_Area" localSheetId="3">'KK-08-02'!$A$1:$G$57</definedName>
    <definedName name="_xlnm.Print_Area" localSheetId="4">'KK-08-03'!$A$1:$G$57</definedName>
    <definedName name="_xlnm.Print_Area" localSheetId="5">'KK-09'!$A$1:$N$212</definedName>
    <definedName name="_xlnm.Print_Area" localSheetId="6">'KK-10'!$A$1:$H$255</definedName>
    <definedName name="_xlnm.Print_Area" localSheetId="7">'KK-11'!$A$1:$E$46</definedName>
    <definedName name="_xlnm.Print_Area" localSheetId="0">TARTALOM!$A$1:$D$17</definedName>
  </definedNames>
  <calcPr calcId="191029"/>
</workbook>
</file>

<file path=xl/calcChain.xml><?xml version="1.0" encoding="utf-8"?>
<calcChain xmlns="http://schemas.openxmlformats.org/spreadsheetml/2006/main">
  <c r="D95" i="6" l="1"/>
  <c r="AB95" i="9"/>
  <c r="D97" i="6"/>
  <c r="AB96" i="9" s="1"/>
  <c r="AB99" i="9"/>
  <c r="AB122" i="9"/>
  <c r="AB121" i="9"/>
  <c r="AB120" i="9"/>
  <c r="AB119" i="9"/>
  <c r="AB118" i="9"/>
  <c r="AB117" i="9"/>
  <c r="AB116" i="9"/>
  <c r="AB115" i="9"/>
  <c r="AB114" i="9"/>
  <c r="AB113" i="9"/>
  <c r="AB112" i="9"/>
  <c r="AB111" i="9"/>
  <c r="AB110" i="9"/>
  <c r="AB109" i="9"/>
  <c r="AB108" i="9"/>
  <c r="AB107" i="9"/>
  <c r="AB106" i="9"/>
  <c r="AB105" i="9"/>
  <c r="AB104" i="9"/>
  <c r="AB103" i="9"/>
  <c r="AB102" i="9"/>
  <c r="AB101" i="9"/>
  <c r="AB100" i="9"/>
  <c r="AB98" i="9"/>
  <c r="AB97" i="9"/>
  <c r="F188" i="7" l="1"/>
  <c r="G188" i="7"/>
  <c r="H188" i="7"/>
  <c r="I188" i="7"/>
  <c r="E57" i="5"/>
  <c r="E56" i="5"/>
  <c r="E55" i="5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56" i="3"/>
  <c r="E55" i="3"/>
  <c r="E44" i="3"/>
  <c r="E43" i="3"/>
  <c r="E40" i="3"/>
  <c r="E39" i="3"/>
  <c r="E36" i="3"/>
  <c r="E35" i="3"/>
  <c r="C45" i="5"/>
  <c r="E45" i="5" s="1"/>
  <c r="C44" i="5"/>
  <c r="E44" i="5" s="1"/>
  <c r="C43" i="5"/>
  <c r="E43" i="5" s="1"/>
  <c r="C42" i="5"/>
  <c r="E42" i="5" s="1"/>
  <c r="C41" i="5"/>
  <c r="E41" i="5" s="1"/>
  <c r="C40" i="5"/>
  <c r="E40" i="5" s="1"/>
  <c r="C39" i="5"/>
  <c r="E39" i="5" s="1"/>
  <c r="C38" i="5"/>
  <c r="E38" i="5" s="1"/>
  <c r="C37" i="5"/>
  <c r="E37" i="5" s="1"/>
  <c r="C36" i="5"/>
  <c r="E36" i="5" s="1"/>
  <c r="C35" i="5"/>
  <c r="E35" i="5" s="1"/>
  <c r="C34" i="5"/>
  <c r="E34" i="5" s="1"/>
  <c r="C33" i="5"/>
  <c r="E33" i="5" s="1"/>
  <c r="C32" i="5"/>
  <c r="E32" i="5" s="1"/>
  <c r="C31" i="5"/>
  <c r="E31" i="5" s="1"/>
  <c r="C45" i="3"/>
  <c r="E45" i="3" s="1"/>
  <c r="C44" i="3"/>
  <c r="C43" i="3"/>
  <c r="C42" i="3"/>
  <c r="E42" i="3" s="1"/>
  <c r="C41" i="3"/>
  <c r="E41" i="3" s="1"/>
  <c r="C40" i="3"/>
  <c r="C39" i="3"/>
  <c r="C38" i="3"/>
  <c r="E38" i="3" s="1"/>
  <c r="C37" i="3"/>
  <c r="E37" i="3" s="1"/>
  <c r="C36" i="3"/>
  <c r="C35" i="3"/>
  <c r="B122" i="9"/>
  <c r="B121" i="9"/>
  <c r="B120" i="9"/>
  <c r="AD122" i="9"/>
  <c r="AC122" i="9"/>
  <c r="AA122" i="9"/>
  <c r="Z122" i="9"/>
  <c r="Y122" i="9"/>
  <c r="X122" i="9"/>
  <c r="W122" i="9"/>
  <c r="V122" i="9"/>
  <c r="Q122" i="9"/>
  <c r="P122" i="9"/>
  <c r="O122" i="9"/>
  <c r="N122" i="9"/>
  <c r="M122" i="9"/>
  <c r="L122" i="9"/>
  <c r="K122" i="9"/>
  <c r="J122" i="9"/>
  <c r="I122" i="9"/>
  <c r="H122" i="9"/>
  <c r="G122" i="9"/>
  <c r="E122" i="9"/>
  <c r="D122" i="9"/>
  <c r="AD121" i="9"/>
  <c r="AC121" i="9"/>
  <c r="AA121" i="9"/>
  <c r="Z121" i="9"/>
  <c r="Y121" i="9"/>
  <c r="X121" i="9"/>
  <c r="W121" i="9"/>
  <c r="V121" i="9"/>
  <c r="Q121" i="9"/>
  <c r="P121" i="9"/>
  <c r="O121" i="9"/>
  <c r="N121" i="9"/>
  <c r="M121" i="9"/>
  <c r="L121" i="9"/>
  <c r="K121" i="9"/>
  <c r="J121" i="9"/>
  <c r="I121" i="9"/>
  <c r="H121" i="9"/>
  <c r="G121" i="9"/>
  <c r="F121" i="9"/>
  <c r="E121" i="9"/>
  <c r="D121" i="9"/>
  <c r="AD120" i="9"/>
  <c r="AC120" i="9"/>
  <c r="AA120" i="9"/>
  <c r="Z120" i="9"/>
  <c r="Y120" i="9"/>
  <c r="X120" i="9"/>
  <c r="W120" i="9"/>
  <c r="V120" i="9"/>
  <c r="Q120" i="9"/>
  <c r="P120" i="9"/>
  <c r="O120" i="9"/>
  <c r="N120" i="9"/>
  <c r="M120" i="9"/>
  <c r="L120" i="9"/>
  <c r="K120" i="9"/>
  <c r="J120" i="9"/>
  <c r="I120" i="9"/>
  <c r="H120" i="9"/>
  <c r="G120" i="9"/>
  <c r="F120" i="9"/>
  <c r="E120" i="9"/>
  <c r="D120" i="9"/>
  <c r="AD119" i="9"/>
  <c r="AC119" i="9"/>
  <c r="AA119" i="9"/>
  <c r="Z119" i="9"/>
  <c r="Y119" i="9"/>
  <c r="X119" i="9"/>
  <c r="W119" i="9"/>
  <c r="V119" i="9"/>
  <c r="Q119" i="9"/>
  <c r="P119" i="9"/>
  <c r="O119" i="9"/>
  <c r="N119" i="9"/>
  <c r="M119" i="9"/>
  <c r="L119" i="9"/>
  <c r="K119" i="9"/>
  <c r="J119" i="9"/>
  <c r="I119" i="9"/>
  <c r="H119" i="9"/>
  <c r="G119" i="9"/>
  <c r="F119" i="9"/>
  <c r="E119" i="9"/>
  <c r="D119" i="9"/>
  <c r="AD118" i="9"/>
  <c r="AC118" i="9"/>
  <c r="AA118" i="9"/>
  <c r="Z118" i="9"/>
  <c r="Y118" i="9"/>
  <c r="X118" i="9"/>
  <c r="W118" i="9"/>
  <c r="V118" i="9"/>
  <c r="Q118" i="9"/>
  <c r="P118" i="9"/>
  <c r="O118" i="9"/>
  <c r="N118" i="9"/>
  <c r="M118" i="9"/>
  <c r="L118" i="9"/>
  <c r="K118" i="9"/>
  <c r="J118" i="9"/>
  <c r="I118" i="9"/>
  <c r="H118" i="9"/>
  <c r="G118" i="9"/>
  <c r="F118" i="9"/>
  <c r="E118" i="9"/>
  <c r="D118" i="9"/>
  <c r="AD117" i="9"/>
  <c r="AC117" i="9"/>
  <c r="AA117" i="9"/>
  <c r="Z117" i="9"/>
  <c r="Y117" i="9"/>
  <c r="X117" i="9"/>
  <c r="W117" i="9"/>
  <c r="V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AD116" i="9"/>
  <c r="AC116" i="9"/>
  <c r="AA116" i="9"/>
  <c r="Z116" i="9"/>
  <c r="Y116" i="9"/>
  <c r="X116" i="9"/>
  <c r="W116" i="9"/>
  <c r="V116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E116" i="9"/>
  <c r="D116" i="9"/>
  <c r="AD115" i="9"/>
  <c r="AC115" i="9"/>
  <c r="AA115" i="9"/>
  <c r="Z115" i="9"/>
  <c r="Y115" i="9"/>
  <c r="X115" i="9"/>
  <c r="W115" i="9"/>
  <c r="V115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E115" i="9"/>
  <c r="D115" i="9"/>
  <c r="AD114" i="9"/>
  <c r="AC114" i="9"/>
  <c r="AA114" i="9"/>
  <c r="Z114" i="9"/>
  <c r="Y114" i="9"/>
  <c r="X114" i="9"/>
  <c r="W114" i="9"/>
  <c r="V114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AD113" i="9"/>
  <c r="AC113" i="9"/>
  <c r="AA113" i="9"/>
  <c r="Z113" i="9"/>
  <c r="Y113" i="9"/>
  <c r="X113" i="9"/>
  <c r="W113" i="9"/>
  <c r="V113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E113" i="9"/>
  <c r="D113" i="9"/>
  <c r="AD112" i="9"/>
  <c r="AC112" i="9"/>
  <c r="AA112" i="9"/>
  <c r="Z112" i="9"/>
  <c r="Y112" i="9"/>
  <c r="X112" i="9"/>
  <c r="W112" i="9"/>
  <c r="V112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E112" i="9"/>
  <c r="D112" i="9"/>
  <c r="AD111" i="9"/>
  <c r="AC111" i="9"/>
  <c r="AA111" i="9"/>
  <c r="Z111" i="9"/>
  <c r="Y111" i="9"/>
  <c r="X111" i="9"/>
  <c r="W111" i="9"/>
  <c r="V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AD110" i="9"/>
  <c r="AC110" i="9"/>
  <c r="AA110" i="9"/>
  <c r="Z110" i="9"/>
  <c r="Y110" i="9"/>
  <c r="X110" i="9"/>
  <c r="W110" i="9"/>
  <c r="V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10" i="9"/>
  <c r="AD109" i="9"/>
  <c r="AC109" i="9"/>
  <c r="AA109" i="9"/>
  <c r="Z109" i="9"/>
  <c r="Y109" i="9"/>
  <c r="X109" i="9"/>
  <c r="W109" i="9"/>
  <c r="V109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D109" i="9"/>
  <c r="AD108" i="9"/>
  <c r="AC108" i="9"/>
  <c r="AA108" i="9"/>
  <c r="Z108" i="9"/>
  <c r="Y108" i="9"/>
  <c r="X108" i="9"/>
  <c r="W108" i="9"/>
  <c r="V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AD107" i="9"/>
  <c r="AC107" i="9"/>
  <c r="AA107" i="9"/>
  <c r="Z107" i="9"/>
  <c r="Y107" i="9"/>
  <c r="X107" i="9"/>
  <c r="W107" i="9"/>
  <c r="V107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AD106" i="9"/>
  <c r="AC106" i="9"/>
  <c r="AA106" i="9"/>
  <c r="Z106" i="9"/>
  <c r="Y106" i="9"/>
  <c r="X106" i="9"/>
  <c r="W106" i="9"/>
  <c r="V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AD105" i="9"/>
  <c r="AC105" i="9"/>
  <c r="AA105" i="9"/>
  <c r="Z105" i="9"/>
  <c r="Y105" i="9"/>
  <c r="X105" i="9"/>
  <c r="W105" i="9"/>
  <c r="V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AD104" i="9"/>
  <c r="AC104" i="9"/>
  <c r="AA104" i="9"/>
  <c r="Z104" i="9"/>
  <c r="Y104" i="9"/>
  <c r="X104" i="9"/>
  <c r="W104" i="9"/>
  <c r="V104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AD103" i="9"/>
  <c r="AC103" i="9"/>
  <c r="AA103" i="9"/>
  <c r="Z103" i="9"/>
  <c r="Y103" i="9"/>
  <c r="X103" i="9"/>
  <c r="W103" i="9"/>
  <c r="V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AD102" i="9"/>
  <c r="AC102" i="9"/>
  <c r="AA102" i="9"/>
  <c r="Z102" i="9"/>
  <c r="Y102" i="9"/>
  <c r="X102" i="9"/>
  <c r="W102" i="9"/>
  <c r="V102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E102" i="9"/>
  <c r="D102" i="9"/>
  <c r="AD101" i="9"/>
  <c r="AC101" i="9"/>
  <c r="AA101" i="9"/>
  <c r="Z101" i="9"/>
  <c r="Y101" i="9"/>
  <c r="X101" i="9"/>
  <c r="W101" i="9"/>
  <c r="V101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D101" i="9"/>
  <c r="AD100" i="9"/>
  <c r="AC100" i="9"/>
  <c r="AA100" i="9"/>
  <c r="Z100" i="9"/>
  <c r="Y100" i="9"/>
  <c r="X100" i="9"/>
  <c r="W100" i="9"/>
  <c r="V100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E100" i="9"/>
  <c r="D100" i="9"/>
  <c r="AD99" i="9"/>
  <c r="AC99" i="9"/>
  <c r="AA99" i="9"/>
  <c r="Z99" i="9"/>
  <c r="Y99" i="9"/>
  <c r="X99" i="9"/>
  <c r="W99" i="9"/>
  <c r="V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AD98" i="9"/>
  <c r="AC98" i="9"/>
  <c r="AA98" i="9"/>
  <c r="Z98" i="9"/>
  <c r="Y98" i="9"/>
  <c r="X98" i="9"/>
  <c r="W98" i="9"/>
  <c r="V98" i="9"/>
  <c r="Q98" i="9"/>
  <c r="P98" i="9"/>
  <c r="O98" i="9"/>
  <c r="N98" i="9"/>
  <c r="M98" i="9"/>
  <c r="L98" i="9"/>
  <c r="K98" i="9"/>
  <c r="J98" i="9"/>
  <c r="I98" i="9"/>
  <c r="H98" i="9"/>
  <c r="G98" i="9"/>
  <c r="F98" i="9"/>
  <c r="E98" i="9"/>
  <c r="D98" i="9"/>
  <c r="AD97" i="9"/>
  <c r="AC97" i="9"/>
  <c r="AA97" i="9"/>
  <c r="Z97" i="9"/>
  <c r="Y97" i="9"/>
  <c r="X97" i="9"/>
  <c r="W97" i="9"/>
  <c r="V97" i="9"/>
  <c r="Q97" i="9"/>
  <c r="P97" i="9"/>
  <c r="O97" i="9"/>
  <c r="N97" i="9"/>
  <c r="M97" i="9"/>
  <c r="L97" i="9"/>
  <c r="K97" i="9"/>
  <c r="J97" i="9"/>
  <c r="I97" i="9"/>
  <c r="H97" i="9"/>
  <c r="G97" i="9"/>
  <c r="F97" i="9"/>
  <c r="E97" i="9"/>
  <c r="D97" i="9"/>
  <c r="AD96" i="9"/>
  <c r="AC96" i="9"/>
  <c r="AA96" i="9"/>
  <c r="Z96" i="9"/>
  <c r="Y96" i="9"/>
  <c r="X96" i="9"/>
  <c r="W96" i="9"/>
  <c r="V96" i="9"/>
  <c r="Q96" i="9"/>
  <c r="P96" i="9"/>
  <c r="O96" i="9"/>
  <c r="N96" i="9"/>
  <c r="M96" i="9"/>
  <c r="L96" i="9"/>
  <c r="K96" i="9"/>
  <c r="J96" i="9"/>
  <c r="I96" i="9"/>
  <c r="H96" i="9"/>
  <c r="G96" i="9"/>
  <c r="E96" i="9"/>
  <c r="D96" i="9"/>
  <c r="AD95" i="9"/>
  <c r="AC95" i="9"/>
  <c r="AA95" i="9"/>
  <c r="Z95" i="9"/>
  <c r="Y95" i="9"/>
  <c r="X95" i="9"/>
  <c r="W95" i="9"/>
  <c r="V95" i="9"/>
  <c r="U95" i="9"/>
  <c r="R95" i="9"/>
  <c r="O95" i="9"/>
  <c r="N95" i="9"/>
  <c r="M95" i="9"/>
  <c r="L95" i="9"/>
  <c r="K95" i="9"/>
  <c r="J95" i="9"/>
  <c r="I95" i="9"/>
  <c r="H95" i="9"/>
  <c r="G95" i="9"/>
  <c r="E95" i="9"/>
  <c r="D95" i="9"/>
  <c r="C95" i="9"/>
  <c r="A5" i="1" l="1"/>
  <c r="A6" i="1"/>
  <c r="D2" i="2"/>
  <c r="E2" i="2"/>
  <c r="A4" i="2"/>
  <c r="A5" i="2"/>
  <c r="C5" i="2"/>
  <c r="C6" i="2"/>
  <c r="A4" i="3"/>
  <c r="A5" i="3"/>
  <c r="D5" i="3"/>
  <c r="D6" i="3"/>
  <c r="B10" i="3"/>
  <c r="B12" i="3"/>
  <c r="F12" i="3" s="1"/>
  <c r="B13" i="3"/>
  <c r="F13" i="3"/>
  <c r="B14" i="3"/>
  <c r="F14" i="3" s="1"/>
  <c r="B15" i="3"/>
  <c r="F15" i="3" s="1"/>
  <c r="B16" i="3"/>
  <c r="F16" i="3" s="1"/>
  <c r="B17" i="3"/>
  <c r="F17" i="3" s="1"/>
  <c r="B18" i="3"/>
  <c r="F18" i="3" s="1"/>
  <c r="F19" i="3"/>
  <c r="C30" i="3"/>
  <c r="C31" i="3"/>
  <c r="E31" i="3" s="1"/>
  <c r="C32" i="3"/>
  <c r="E32" i="3" s="1"/>
  <c r="C33" i="3"/>
  <c r="E33" i="3" s="1"/>
  <c r="C34" i="3"/>
  <c r="E34" i="3" s="1"/>
  <c r="D34" i="3"/>
  <c r="D37" i="3"/>
  <c r="D38" i="3"/>
  <c r="D43" i="3"/>
  <c r="D45" i="3"/>
  <c r="C46" i="3"/>
  <c r="E46" i="3" s="1"/>
  <c r="C47" i="3"/>
  <c r="E47" i="3" s="1"/>
  <c r="C48" i="3"/>
  <c r="E48" i="3" s="1"/>
  <c r="C49" i="3"/>
  <c r="E49" i="3" s="1"/>
  <c r="C50" i="3"/>
  <c r="E50" i="3" s="1"/>
  <c r="C51" i="3"/>
  <c r="E51" i="3" s="1"/>
  <c r="C52" i="3"/>
  <c r="E52" i="3" s="1"/>
  <c r="C53" i="3"/>
  <c r="E53" i="3" s="1"/>
  <c r="C54" i="3"/>
  <c r="E54" i="3" s="1"/>
  <c r="A55" i="3"/>
  <c r="B55" i="3"/>
  <c r="C55" i="3"/>
  <c r="D55" i="3"/>
  <c r="A56" i="3"/>
  <c r="B56" i="3"/>
  <c r="C56" i="3"/>
  <c r="D56" i="3"/>
  <c r="A57" i="3"/>
  <c r="B57" i="3"/>
  <c r="C57" i="3"/>
  <c r="A4" i="4"/>
  <c r="A5" i="4"/>
  <c r="D5" i="4"/>
  <c r="D6" i="4"/>
  <c r="B10" i="4"/>
  <c r="B11" i="4"/>
  <c r="B12" i="4"/>
  <c r="F12" i="4"/>
  <c r="B13" i="4"/>
  <c r="F13" i="4"/>
  <c r="B14" i="4"/>
  <c r="F14" i="4"/>
  <c r="B15" i="4"/>
  <c r="F15" i="4"/>
  <c r="B16" i="4"/>
  <c r="F16" i="4"/>
  <c r="B17" i="4"/>
  <c r="F17" i="4"/>
  <c r="B18" i="4"/>
  <c r="F18" i="4"/>
  <c r="F19" i="4"/>
  <c r="C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A55" i="4"/>
  <c r="B55" i="4"/>
  <c r="D55" i="4"/>
  <c r="A56" i="4"/>
  <c r="B56" i="4"/>
  <c r="D56" i="4"/>
  <c r="A57" i="4"/>
  <c r="B57" i="4"/>
  <c r="D57" i="4"/>
  <c r="A4" i="5"/>
  <c r="A5" i="5"/>
  <c r="D5" i="5"/>
  <c r="D6" i="5"/>
  <c r="B10" i="5"/>
  <c r="B11" i="5"/>
  <c r="B12" i="5"/>
  <c r="B13" i="5"/>
  <c r="B14" i="5"/>
  <c r="B15" i="5"/>
  <c r="B16" i="5"/>
  <c r="B17" i="5"/>
  <c r="B18" i="5"/>
  <c r="B20" i="5"/>
  <c r="C30" i="5"/>
  <c r="D34" i="5"/>
  <c r="D36" i="5"/>
  <c r="D37" i="5"/>
  <c r="D42" i="5"/>
  <c r="D44" i="5"/>
  <c r="D45" i="5"/>
  <c r="C46" i="5"/>
  <c r="E46" i="5" s="1"/>
  <c r="C47" i="5"/>
  <c r="E47" i="5" s="1"/>
  <c r="D47" i="5"/>
  <c r="C48" i="5"/>
  <c r="E48" i="5" s="1"/>
  <c r="C49" i="5"/>
  <c r="E49" i="5" s="1"/>
  <c r="C50" i="5"/>
  <c r="E50" i="5" s="1"/>
  <c r="C51" i="5"/>
  <c r="E51" i="5" s="1"/>
  <c r="C52" i="5"/>
  <c r="E52" i="5" s="1"/>
  <c r="C53" i="5"/>
  <c r="E53" i="5" s="1"/>
  <c r="C54" i="5"/>
  <c r="E54" i="5" s="1"/>
  <c r="A55" i="5"/>
  <c r="B55" i="5"/>
  <c r="C55" i="5"/>
  <c r="A56" i="5"/>
  <c r="B56" i="5"/>
  <c r="C56" i="5"/>
  <c r="D56" i="5"/>
  <c r="A57" i="5"/>
  <c r="B57" i="5"/>
  <c r="C57" i="5"/>
  <c r="D57" i="5"/>
  <c r="A3" i="6"/>
  <c r="A4" i="6"/>
  <c r="I4" i="6"/>
  <c r="I5" i="6"/>
  <c r="D15" i="6"/>
  <c r="G15" i="6"/>
  <c r="D16" i="6"/>
  <c r="J16" i="6" s="1"/>
  <c r="K16" i="6" s="1"/>
  <c r="G16" i="6"/>
  <c r="D17" i="6"/>
  <c r="F17" i="6"/>
  <c r="G17" i="6"/>
  <c r="I17" i="6" s="1"/>
  <c r="J17" i="6"/>
  <c r="K17" i="6" s="1"/>
  <c r="D18" i="6"/>
  <c r="C104" i="6" s="1"/>
  <c r="C167" i="6" s="1"/>
  <c r="F18" i="6"/>
  <c r="C61" i="6" s="1"/>
  <c r="G18" i="6"/>
  <c r="M18" i="6"/>
  <c r="D19" i="6"/>
  <c r="G19" i="6"/>
  <c r="I19" i="6"/>
  <c r="J19" i="6"/>
  <c r="K19" i="6" s="1"/>
  <c r="M19" i="6"/>
  <c r="D20" i="6"/>
  <c r="D167" i="7" s="1"/>
  <c r="G20" i="6"/>
  <c r="M20" i="6"/>
  <c r="D21" i="6"/>
  <c r="G21" i="6"/>
  <c r="I21" i="6" s="1"/>
  <c r="D22" i="6"/>
  <c r="C112" i="6" s="1"/>
  <c r="C175" i="6" s="1"/>
  <c r="G22" i="6"/>
  <c r="D23" i="6"/>
  <c r="G23" i="6"/>
  <c r="D25" i="6"/>
  <c r="F25" i="6" s="1"/>
  <c r="C67" i="6" s="1"/>
  <c r="G25" i="6"/>
  <c r="J25" i="6"/>
  <c r="K25" i="6" s="1"/>
  <c r="D26" i="6"/>
  <c r="G26" i="6"/>
  <c r="J26" i="6"/>
  <c r="K26" i="6" s="1"/>
  <c r="D27" i="6"/>
  <c r="F27" i="6"/>
  <c r="G27" i="6"/>
  <c r="I27" i="6"/>
  <c r="J27" i="6"/>
  <c r="K27" i="6"/>
  <c r="D28" i="6"/>
  <c r="F28" i="6"/>
  <c r="C70" i="6" s="1"/>
  <c r="G28" i="6"/>
  <c r="I28" i="6" s="1"/>
  <c r="J28" i="6"/>
  <c r="K28" i="6" s="1"/>
  <c r="D29" i="6"/>
  <c r="F29" i="6" s="1"/>
  <c r="C71" i="6" s="1"/>
  <c r="G29" i="6"/>
  <c r="J29" i="6"/>
  <c r="K29" i="6"/>
  <c r="D30" i="6"/>
  <c r="F30" i="6"/>
  <c r="C72" i="6" s="1"/>
  <c r="G30" i="6"/>
  <c r="D32" i="6"/>
  <c r="G32" i="6"/>
  <c r="H32" i="6"/>
  <c r="I32" i="6" s="1"/>
  <c r="D33" i="6"/>
  <c r="G33" i="6"/>
  <c r="I33" i="6"/>
  <c r="D34" i="6"/>
  <c r="G34" i="6"/>
  <c r="J34" i="6"/>
  <c r="K34" i="6" s="1"/>
  <c r="D35" i="6"/>
  <c r="J35" i="6" s="1"/>
  <c r="K35" i="6" s="1"/>
  <c r="G35" i="6"/>
  <c r="G36" i="6"/>
  <c r="H36" i="6" s="1"/>
  <c r="D37" i="6"/>
  <c r="C136" i="6" s="1"/>
  <c r="C199" i="6" s="1"/>
  <c r="G37" i="6"/>
  <c r="D38" i="6"/>
  <c r="C138" i="6" s="1"/>
  <c r="C201" i="6" s="1"/>
  <c r="G38" i="6"/>
  <c r="D39" i="6"/>
  <c r="C140" i="6" s="1"/>
  <c r="C203" i="6" s="1"/>
  <c r="G39" i="6"/>
  <c r="D140" i="6" s="1"/>
  <c r="D40" i="6"/>
  <c r="G40" i="6"/>
  <c r="D41" i="6"/>
  <c r="C144" i="6" s="1"/>
  <c r="C207" i="6" s="1"/>
  <c r="G41" i="6"/>
  <c r="D144" i="6" s="1"/>
  <c r="D207" i="6" s="1"/>
  <c r="E43" i="6"/>
  <c r="F43" i="6"/>
  <c r="C82" i="6" s="1"/>
  <c r="H43" i="6"/>
  <c r="I43" i="6"/>
  <c r="J43" i="6"/>
  <c r="K43" i="6" s="1"/>
  <c r="E44" i="6"/>
  <c r="F44" i="6"/>
  <c r="C83" i="6" s="1"/>
  <c r="H44" i="6"/>
  <c r="I44" i="6"/>
  <c r="J44" i="6"/>
  <c r="K44" i="6"/>
  <c r="E45" i="6"/>
  <c r="F45" i="6"/>
  <c r="C84" i="6" s="1"/>
  <c r="H45" i="6"/>
  <c r="I45" i="6"/>
  <c r="J45" i="6"/>
  <c r="K45" i="6" s="1"/>
  <c r="C56" i="6"/>
  <c r="D57" i="6"/>
  <c r="K57" i="6"/>
  <c r="C95" i="6" s="1"/>
  <c r="L57" i="6"/>
  <c r="C60" i="6"/>
  <c r="C69" i="6"/>
  <c r="B82" i="6"/>
  <c r="B83" i="6"/>
  <c r="B147" i="6" s="1"/>
  <c r="B84" i="6"/>
  <c r="C97" i="6"/>
  <c r="C98" i="6"/>
  <c r="C161" i="6" s="1"/>
  <c r="C99" i="6"/>
  <c r="C100" i="6"/>
  <c r="C163" i="6" s="1"/>
  <c r="C101" i="6"/>
  <c r="C102" i="6"/>
  <c r="C103" i="6"/>
  <c r="C105" i="6"/>
  <c r="C106" i="6"/>
  <c r="C169" i="6" s="1"/>
  <c r="D106" i="6"/>
  <c r="C107" i="6"/>
  <c r="C108" i="6"/>
  <c r="C109" i="6"/>
  <c r="C110" i="6"/>
  <c r="C173" i="6" s="1"/>
  <c r="C111" i="6"/>
  <c r="C113" i="6"/>
  <c r="C115" i="6"/>
  <c r="D116" i="6"/>
  <c r="C117" i="6"/>
  <c r="C118" i="6"/>
  <c r="C181" i="6" s="1"/>
  <c r="C119" i="6"/>
  <c r="C120" i="6"/>
  <c r="C183" i="6" s="1"/>
  <c r="C121" i="6"/>
  <c r="C122" i="6"/>
  <c r="C185" i="6" s="1"/>
  <c r="C123" i="6"/>
  <c r="D124" i="6"/>
  <c r="D187" i="6" s="1"/>
  <c r="C125" i="6"/>
  <c r="C126" i="6"/>
  <c r="C127" i="6"/>
  <c r="C128" i="6"/>
  <c r="C191" i="6" s="1"/>
  <c r="D128" i="6"/>
  <c r="D191" i="6" s="1"/>
  <c r="C129" i="6"/>
  <c r="C130" i="6"/>
  <c r="C193" i="6" s="1"/>
  <c r="D130" i="6"/>
  <c r="D193" i="6" s="1"/>
  <c r="C131" i="6"/>
  <c r="C132" i="6"/>
  <c r="C195" i="6" s="1"/>
  <c r="D132" i="6"/>
  <c r="C133" i="6"/>
  <c r="C134" i="6"/>
  <c r="C197" i="6" s="1"/>
  <c r="D134" i="6"/>
  <c r="C135" i="6"/>
  <c r="C137" i="6"/>
  <c r="C139" i="6"/>
  <c r="C141" i="6"/>
  <c r="C142" i="6"/>
  <c r="C205" i="6" s="1"/>
  <c r="C143" i="6"/>
  <c r="B145" i="6"/>
  <c r="C145" i="6"/>
  <c r="C146" i="6"/>
  <c r="D146" i="6"/>
  <c r="C147" i="6"/>
  <c r="C148" i="6"/>
  <c r="C211" i="6" s="1"/>
  <c r="D148" i="6"/>
  <c r="D211" i="6" s="1"/>
  <c r="B149" i="6"/>
  <c r="C149" i="6"/>
  <c r="C150" i="6"/>
  <c r="C213" i="6" s="1"/>
  <c r="D150" i="6"/>
  <c r="C158" i="6"/>
  <c r="D158" i="6"/>
  <c r="E158" i="6"/>
  <c r="F158" i="6"/>
  <c r="G158" i="6"/>
  <c r="H158" i="6"/>
  <c r="I158" i="6"/>
  <c r="J158" i="6"/>
  <c r="K158" i="6"/>
  <c r="L158" i="6"/>
  <c r="B159" i="6"/>
  <c r="G159" i="6"/>
  <c r="H159" i="6"/>
  <c r="I159" i="6"/>
  <c r="J159" i="6"/>
  <c r="K159" i="6"/>
  <c r="C160" i="6"/>
  <c r="D160" i="6"/>
  <c r="E160" i="6"/>
  <c r="F160" i="6"/>
  <c r="G160" i="6"/>
  <c r="H160" i="6"/>
  <c r="I160" i="6"/>
  <c r="J160" i="6"/>
  <c r="K160" i="6"/>
  <c r="L160" i="6"/>
  <c r="G161" i="6"/>
  <c r="H161" i="6"/>
  <c r="I161" i="6"/>
  <c r="J161" i="6"/>
  <c r="K161" i="6"/>
  <c r="C162" i="6"/>
  <c r="D162" i="6"/>
  <c r="E162" i="6"/>
  <c r="F162" i="6"/>
  <c r="G162" i="6"/>
  <c r="H162" i="6"/>
  <c r="I162" i="6"/>
  <c r="J162" i="6"/>
  <c r="K162" i="6"/>
  <c r="L162" i="6"/>
  <c r="G163" i="6"/>
  <c r="H163" i="6"/>
  <c r="I163" i="6"/>
  <c r="J163" i="6"/>
  <c r="K163" i="6"/>
  <c r="C164" i="6"/>
  <c r="D164" i="6"/>
  <c r="E164" i="6"/>
  <c r="F164" i="6"/>
  <c r="G164" i="6"/>
  <c r="H164" i="6"/>
  <c r="I164" i="6"/>
  <c r="J164" i="6"/>
  <c r="K164" i="6"/>
  <c r="L164" i="6"/>
  <c r="C165" i="6"/>
  <c r="G165" i="6"/>
  <c r="H165" i="6"/>
  <c r="I165" i="6"/>
  <c r="J165" i="6"/>
  <c r="K165" i="6"/>
  <c r="C166" i="6"/>
  <c r="D166" i="6"/>
  <c r="E166" i="6"/>
  <c r="F166" i="6"/>
  <c r="G166" i="6"/>
  <c r="H166" i="6"/>
  <c r="I166" i="6"/>
  <c r="J166" i="6"/>
  <c r="K166" i="6"/>
  <c r="L166" i="6"/>
  <c r="G167" i="6"/>
  <c r="H167" i="6"/>
  <c r="I167" i="6"/>
  <c r="J167" i="6"/>
  <c r="K167" i="6"/>
  <c r="C168" i="6"/>
  <c r="D168" i="6"/>
  <c r="E168" i="6"/>
  <c r="F168" i="6"/>
  <c r="G168" i="6"/>
  <c r="H168" i="6"/>
  <c r="I168" i="6"/>
  <c r="J168" i="6"/>
  <c r="K168" i="6"/>
  <c r="L168" i="6"/>
  <c r="D169" i="6"/>
  <c r="G169" i="6"/>
  <c r="H169" i="6"/>
  <c r="I169" i="6"/>
  <c r="J169" i="6"/>
  <c r="K169" i="6"/>
  <c r="C170" i="6"/>
  <c r="D170" i="6"/>
  <c r="E170" i="6"/>
  <c r="F170" i="6"/>
  <c r="G170" i="6"/>
  <c r="H170" i="6"/>
  <c r="I170" i="6"/>
  <c r="J170" i="6"/>
  <c r="K170" i="6"/>
  <c r="L170" i="6"/>
  <c r="C171" i="6"/>
  <c r="G171" i="6"/>
  <c r="H171" i="6"/>
  <c r="I171" i="6"/>
  <c r="J171" i="6"/>
  <c r="K171" i="6"/>
  <c r="C172" i="6"/>
  <c r="D172" i="6"/>
  <c r="E172" i="6"/>
  <c r="F172" i="6"/>
  <c r="G172" i="6"/>
  <c r="H172" i="6"/>
  <c r="I172" i="6"/>
  <c r="J172" i="6"/>
  <c r="K172" i="6"/>
  <c r="L172" i="6"/>
  <c r="G173" i="6"/>
  <c r="H173" i="6"/>
  <c r="I173" i="6"/>
  <c r="J173" i="6"/>
  <c r="K173" i="6"/>
  <c r="C174" i="6"/>
  <c r="D174" i="6"/>
  <c r="E174" i="6"/>
  <c r="F174" i="6"/>
  <c r="G174" i="6"/>
  <c r="H174" i="6"/>
  <c r="I174" i="6"/>
  <c r="J174" i="6"/>
  <c r="K174" i="6"/>
  <c r="L174" i="6"/>
  <c r="G175" i="6"/>
  <c r="H175" i="6"/>
  <c r="I175" i="6"/>
  <c r="J175" i="6"/>
  <c r="K175" i="6"/>
  <c r="C176" i="6"/>
  <c r="D176" i="6"/>
  <c r="E176" i="6"/>
  <c r="F176" i="6"/>
  <c r="G176" i="6"/>
  <c r="H176" i="6"/>
  <c r="I176" i="6"/>
  <c r="J176" i="6"/>
  <c r="K176" i="6"/>
  <c r="L176" i="6"/>
  <c r="G177" i="6"/>
  <c r="H177" i="6"/>
  <c r="I177" i="6"/>
  <c r="J177" i="6"/>
  <c r="K177" i="6"/>
  <c r="C178" i="6"/>
  <c r="D178" i="6"/>
  <c r="E178" i="6"/>
  <c r="F178" i="6"/>
  <c r="G178" i="6"/>
  <c r="H178" i="6"/>
  <c r="I178" i="6"/>
  <c r="J178" i="6"/>
  <c r="K178" i="6"/>
  <c r="L178" i="6"/>
  <c r="D179" i="6"/>
  <c r="G179" i="6"/>
  <c r="H179" i="6"/>
  <c r="I179" i="6"/>
  <c r="J179" i="6"/>
  <c r="K179" i="6"/>
  <c r="C180" i="6"/>
  <c r="D180" i="6"/>
  <c r="E180" i="6"/>
  <c r="F180" i="6"/>
  <c r="G180" i="6"/>
  <c r="H180" i="6"/>
  <c r="I180" i="6"/>
  <c r="J180" i="6"/>
  <c r="K180" i="6"/>
  <c r="L180" i="6"/>
  <c r="G181" i="6"/>
  <c r="H181" i="6"/>
  <c r="I181" i="6"/>
  <c r="J181" i="6"/>
  <c r="K181" i="6"/>
  <c r="C182" i="6"/>
  <c r="D182" i="6"/>
  <c r="E182" i="6"/>
  <c r="F182" i="6"/>
  <c r="G182" i="6"/>
  <c r="H182" i="6"/>
  <c r="I182" i="6"/>
  <c r="J182" i="6"/>
  <c r="K182" i="6"/>
  <c r="L182" i="6"/>
  <c r="G183" i="6"/>
  <c r="H183" i="6"/>
  <c r="I183" i="6"/>
  <c r="J183" i="6"/>
  <c r="K183" i="6"/>
  <c r="C184" i="6"/>
  <c r="D184" i="6"/>
  <c r="E184" i="6"/>
  <c r="F184" i="6"/>
  <c r="G184" i="6"/>
  <c r="H184" i="6"/>
  <c r="I184" i="6"/>
  <c r="J184" i="6"/>
  <c r="K184" i="6"/>
  <c r="L184" i="6"/>
  <c r="G185" i="6"/>
  <c r="H185" i="6"/>
  <c r="I185" i="6"/>
  <c r="J185" i="6"/>
  <c r="K185" i="6"/>
  <c r="C186" i="6"/>
  <c r="D186" i="6"/>
  <c r="E186" i="6"/>
  <c r="F186" i="6"/>
  <c r="G186" i="6"/>
  <c r="H186" i="6"/>
  <c r="I186" i="6"/>
  <c r="J186" i="6"/>
  <c r="K186" i="6"/>
  <c r="L186" i="6"/>
  <c r="G187" i="6"/>
  <c r="H187" i="6"/>
  <c r="I187" i="6"/>
  <c r="J187" i="6"/>
  <c r="K187" i="6"/>
  <c r="C188" i="6"/>
  <c r="D188" i="6"/>
  <c r="E188" i="6"/>
  <c r="F188" i="6"/>
  <c r="G188" i="6"/>
  <c r="H188" i="6"/>
  <c r="I188" i="6"/>
  <c r="J188" i="6"/>
  <c r="K188" i="6"/>
  <c r="L188" i="6"/>
  <c r="C189" i="6"/>
  <c r="G189" i="6"/>
  <c r="H189" i="6"/>
  <c r="I189" i="6"/>
  <c r="J189" i="6"/>
  <c r="K189" i="6"/>
  <c r="C190" i="6"/>
  <c r="D190" i="6"/>
  <c r="E190" i="6"/>
  <c r="F190" i="6"/>
  <c r="G190" i="6"/>
  <c r="H190" i="6"/>
  <c r="I190" i="6"/>
  <c r="J190" i="6"/>
  <c r="K190" i="6"/>
  <c r="L190" i="6"/>
  <c r="G191" i="6"/>
  <c r="H191" i="6"/>
  <c r="I191" i="6"/>
  <c r="J191" i="6"/>
  <c r="K191" i="6"/>
  <c r="C192" i="6"/>
  <c r="D192" i="6"/>
  <c r="E192" i="6"/>
  <c r="F192" i="6"/>
  <c r="G192" i="6"/>
  <c r="H192" i="6"/>
  <c r="I192" i="6"/>
  <c r="J192" i="6"/>
  <c r="K192" i="6"/>
  <c r="L192" i="6"/>
  <c r="G193" i="6"/>
  <c r="H193" i="6"/>
  <c r="I193" i="6"/>
  <c r="J193" i="6"/>
  <c r="K193" i="6"/>
  <c r="C194" i="6"/>
  <c r="D194" i="6"/>
  <c r="E194" i="6"/>
  <c r="F194" i="6"/>
  <c r="G194" i="6"/>
  <c r="H194" i="6"/>
  <c r="I194" i="6"/>
  <c r="J194" i="6"/>
  <c r="K194" i="6"/>
  <c r="L194" i="6"/>
  <c r="D195" i="6"/>
  <c r="G195" i="6"/>
  <c r="H195" i="6"/>
  <c r="I195" i="6"/>
  <c r="J195" i="6"/>
  <c r="K195" i="6"/>
  <c r="C196" i="6"/>
  <c r="D196" i="6"/>
  <c r="E196" i="6"/>
  <c r="F196" i="6"/>
  <c r="G196" i="6"/>
  <c r="H196" i="6"/>
  <c r="I196" i="6"/>
  <c r="J196" i="6"/>
  <c r="K196" i="6"/>
  <c r="L196" i="6"/>
  <c r="D197" i="6"/>
  <c r="G197" i="6"/>
  <c r="H197" i="6"/>
  <c r="I197" i="6"/>
  <c r="J197" i="6"/>
  <c r="K197" i="6"/>
  <c r="C198" i="6"/>
  <c r="D198" i="6"/>
  <c r="E198" i="6"/>
  <c r="F198" i="6"/>
  <c r="G198" i="6"/>
  <c r="H198" i="6"/>
  <c r="I198" i="6"/>
  <c r="J198" i="6"/>
  <c r="K198" i="6"/>
  <c r="L198" i="6"/>
  <c r="G199" i="6"/>
  <c r="H199" i="6"/>
  <c r="I199" i="6"/>
  <c r="J199" i="6"/>
  <c r="K199" i="6"/>
  <c r="C200" i="6"/>
  <c r="D200" i="6"/>
  <c r="E200" i="6"/>
  <c r="F200" i="6"/>
  <c r="G200" i="6"/>
  <c r="H200" i="6"/>
  <c r="I200" i="6"/>
  <c r="J200" i="6"/>
  <c r="K200" i="6"/>
  <c r="L200" i="6"/>
  <c r="G201" i="6"/>
  <c r="H201" i="6"/>
  <c r="I201" i="6"/>
  <c r="J201" i="6"/>
  <c r="K201" i="6"/>
  <c r="C202" i="6"/>
  <c r="D202" i="6"/>
  <c r="E202" i="6"/>
  <c r="F202" i="6"/>
  <c r="G202" i="6"/>
  <c r="H202" i="6"/>
  <c r="I202" i="6"/>
  <c r="J202" i="6"/>
  <c r="K202" i="6"/>
  <c r="L202" i="6"/>
  <c r="D203" i="6"/>
  <c r="G203" i="6"/>
  <c r="H203" i="6"/>
  <c r="I203" i="6"/>
  <c r="J203" i="6"/>
  <c r="K203" i="6"/>
  <c r="C204" i="6"/>
  <c r="D204" i="6"/>
  <c r="E204" i="6"/>
  <c r="F204" i="6"/>
  <c r="G204" i="6"/>
  <c r="H204" i="6"/>
  <c r="I204" i="6"/>
  <c r="J204" i="6"/>
  <c r="K204" i="6"/>
  <c r="L204" i="6"/>
  <c r="G205" i="6"/>
  <c r="H205" i="6"/>
  <c r="I205" i="6"/>
  <c r="J205" i="6"/>
  <c r="K205" i="6"/>
  <c r="C206" i="6"/>
  <c r="D206" i="6"/>
  <c r="E206" i="6"/>
  <c r="F206" i="6"/>
  <c r="G206" i="6"/>
  <c r="H206" i="6"/>
  <c r="I206" i="6"/>
  <c r="J206" i="6"/>
  <c r="K206" i="6"/>
  <c r="L206" i="6"/>
  <c r="G207" i="6"/>
  <c r="H207" i="6"/>
  <c r="I207" i="6"/>
  <c r="J207" i="6"/>
  <c r="K207" i="6"/>
  <c r="B208" i="6"/>
  <c r="C208" i="6"/>
  <c r="D208" i="6"/>
  <c r="E208" i="6"/>
  <c r="F208" i="6"/>
  <c r="G208" i="6"/>
  <c r="H208" i="6"/>
  <c r="I208" i="6"/>
  <c r="J208" i="6"/>
  <c r="K208" i="6"/>
  <c r="L208" i="6"/>
  <c r="C209" i="6"/>
  <c r="D209" i="6"/>
  <c r="G209" i="6"/>
  <c r="H209" i="6"/>
  <c r="I209" i="6"/>
  <c r="J209" i="6"/>
  <c r="K209" i="6"/>
  <c r="B210" i="6"/>
  <c r="C210" i="6"/>
  <c r="D210" i="6"/>
  <c r="E210" i="6"/>
  <c r="F210" i="6"/>
  <c r="G210" i="6"/>
  <c r="H210" i="6"/>
  <c r="I210" i="6"/>
  <c r="J210" i="6"/>
  <c r="K210" i="6"/>
  <c r="L210" i="6"/>
  <c r="G211" i="6"/>
  <c r="H211" i="6"/>
  <c r="I211" i="6"/>
  <c r="J211" i="6"/>
  <c r="K211" i="6"/>
  <c r="B212" i="6"/>
  <c r="C212" i="6"/>
  <c r="D212" i="6"/>
  <c r="E212" i="6"/>
  <c r="F212" i="6"/>
  <c r="G212" i="6"/>
  <c r="H212" i="6"/>
  <c r="I212" i="6"/>
  <c r="J212" i="6"/>
  <c r="K212" i="6"/>
  <c r="L212" i="6"/>
  <c r="D213" i="6"/>
  <c r="G213" i="6"/>
  <c r="H213" i="6"/>
  <c r="I213" i="6"/>
  <c r="J213" i="6"/>
  <c r="K213" i="6"/>
  <c r="A4" i="7"/>
  <c r="A5" i="7"/>
  <c r="E5" i="7"/>
  <c r="E6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A31" i="7"/>
  <c r="A104" i="7"/>
  <c r="F138" i="7"/>
  <c r="F152" i="7"/>
  <c r="F153" i="7"/>
  <c r="F155" i="7"/>
  <c r="G155" i="7"/>
  <c r="H155" i="7"/>
  <c r="I155" i="7"/>
  <c r="C162" i="7"/>
  <c r="D162" i="7"/>
  <c r="E162" i="7"/>
  <c r="F162" i="7"/>
  <c r="G162" i="7"/>
  <c r="H162" i="7"/>
  <c r="I162" i="7"/>
  <c r="C163" i="7"/>
  <c r="E163" i="7"/>
  <c r="F163" i="7"/>
  <c r="G163" i="7"/>
  <c r="H163" i="7"/>
  <c r="I163" i="7"/>
  <c r="C164" i="7"/>
  <c r="D164" i="7"/>
  <c r="E164" i="7"/>
  <c r="F164" i="7"/>
  <c r="G164" i="7"/>
  <c r="H164" i="7"/>
  <c r="I164" i="7"/>
  <c r="C165" i="7"/>
  <c r="D165" i="7"/>
  <c r="E165" i="7"/>
  <c r="F165" i="7"/>
  <c r="G165" i="7"/>
  <c r="H165" i="7"/>
  <c r="I165" i="7"/>
  <c r="C166" i="7"/>
  <c r="D166" i="7"/>
  <c r="E166" i="7"/>
  <c r="F166" i="7"/>
  <c r="G166" i="7"/>
  <c r="H166" i="7"/>
  <c r="I166" i="7"/>
  <c r="C167" i="7"/>
  <c r="E167" i="7"/>
  <c r="F167" i="7"/>
  <c r="G167" i="7"/>
  <c r="H167" i="7"/>
  <c r="I167" i="7"/>
  <c r="C168" i="7"/>
  <c r="D168" i="7"/>
  <c r="E168" i="7"/>
  <c r="F168" i="7"/>
  <c r="G168" i="7"/>
  <c r="H168" i="7"/>
  <c r="I168" i="7"/>
  <c r="C169" i="7"/>
  <c r="E169" i="7"/>
  <c r="F169" i="7"/>
  <c r="G169" i="7"/>
  <c r="H169" i="7"/>
  <c r="I169" i="7"/>
  <c r="C170" i="7"/>
  <c r="D170" i="7"/>
  <c r="E170" i="7"/>
  <c r="F170" i="7"/>
  <c r="G170" i="7"/>
  <c r="H170" i="7"/>
  <c r="I170" i="7"/>
  <c r="C171" i="7"/>
  <c r="D171" i="7"/>
  <c r="E171" i="7"/>
  <c r="F171" i="7"/>
  <c r="G171" i="7"/>
  <c r="H171" i="7"/>
  <c r="I171" i="7"/>
  <c r="C172" i="7"/>
  <c r="E172" i="7"/>
  <c r="F172" i="7"/>
  <c r="G172" i="7"/>
  <c r="H172" i="7"/>
  <c r="I172" i="7"/>
  <c r="C173" i="7"/>
  <c r="D173" i="7"/>
  <c r="E173" i="7"/>
  <c r="F173" i="7"/>
  <c r="G173" i="7"/>
  <c r="H173" i="7"/>
  <c r="I173" i="7"/>
  <c r="C174" i="7"/>
  <c r="D174" i="7"/>
  <c r="E174" i="7"/>
  <c r="F174" i="7"/>
  <c r="G174" i="7"/>
  <c r="H174" i="7"/>
  <c r="I174" i="7"/>
  <c r="C175" i="7"/>
  <c r="D175" i="7"/>
  <c r="E175" i="7"/>
  <c r="F175" i="7"/>
  <c r="G175" i="7"/>
  <c r="H175" i="7"/>
  <c r="I175" i="7"/>
  <c r="C176" i="7"/>
  <c r="D176" i="7"/>
  <c r="E176" i="7"/>
  <c r="F176" i="7"/>
  <c r="G176" i="7"/>
  <c r="H176" i="7"/>
  <c r="I176" i="7"/>
  <c r="C177" i="7"/>
  <c r="E177" i="7"/>
  <c r="F177" i="7"/>
  <c r="G177" i="7"/>
  <c r="H177" i="7"/>
  <c r="I177" i="7"/>
  <c r="C178" i="7"/>
  <c r="D178" i="7"/>
  <c r="E178" i="7"/>
  <c r="F178" i="7"/>
  <c r="G178" i="7"/>
  <c r="H178" i="7"/>
  <c r="I178" i="7"/>
  <c r="C179" i="7"/>
  <c r="D179" i="7"/>
  <c r="E179" i="7"/>
  <c r="F179" i="7"/>
  <c r="G179" i="7"/>
  <c r="H179" i="7"/>
  <c r="I179" i="7"/>
  <c r="C180" i="7"/>
  <c r="D180" i="7"/>
  <c r="E180" i="7"/>
  <c r="F180" i="7"/>
  <c r="G180" i="7"/>
  <c r="H180" i="7"/>
  <c r="I180" i="7"/>
  <c r="C181" i="7"/>
  <c r="E181" i="7"/>
  <c r="F181" i="7"/>
  <c r="G181" i="7"/>
  <c r="H181" i="7"/>
  <c r="I181" i="7"/>
  <c r="C182" i="7"/>
  <c r="E182" i="7"/>
  <c r="F182" i="7"/>
  <c r="G182" i="7"/>
  <c r="H182" i="7"/>
  <c r="I182" i="7"/>
  <c r="C183" i="7"/>
  <c r="D183" i="7"/>
  <c r="E183" i="7"/>
  <c r="F183" i="7"/>
  <c r="G183" i="7"/>
  <c r="H183" i="7"/>
  <c r="I183" i="7"/>
  <c r="C184" i="7"/>
  <c r="D184" i="7"/>
  <c r="E184" i="7"/>
  <c r="F184" i="7"/>
  <c r="G184" i="7"/>
  <c r="H184" i="7"/>
  <c r="I184" i="7"/>
  <c r="C185" i="7"/>
  <c r="E185" i="7"/>
  <c r="F185" i="7"/>
  <c r="G185" i="7"/>
  <c r="H185" i="7"/>
  <c r="I185" i="7"/>
  <c r="C186" i="7"/>
  <c r="D186" i="7"/>
  <c r="E186" i="7"/>
  <c r="F186" i="7"/>
  <c r="G186" i="7"/>
  <c r="H186" i="7"/>
  <c r="I186" i="7"/>
  <c r="C187" i="7"/>
  <c r="D187" i="7"/>
  <c r="E187" i="7"/>
  <c r="F187" i="7"/>
  <c r="G187" i="7"/>
  <c r="H187" i="7"/>
  <c r="I187" i="7"/>
  <c r="C188" i="7"/>
  <c r="D188" i="7"/>
  <c r="E188" i="7"/>
  <c r="A4" i="8"/>
  <c r="A5" i="8"/>
  <c r="C5" i="8"/>
  <c r="C6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H33" i="6" l="1"/>
  <c r="D182" i="7"/>
  <c r="E26" i="6"/>
  <c r="D172" i="7"/>
  <c r="D102" i="6"/>
  <c r="D165" i="6" s="1"/>
  <c r="F21" i="3"/>
  <c r="D108" i="7" s="1"/>
  <c r="C124" i="6"/>
  <c r="C187" i="6" s="1"/>
  <c r="F26" i="6"/>
  <c r="C68" i="6" s="1"/>
  <c r="J18" i="6"/>
  <c r="K18" i="6" s="1"/>
  <c r="G24" i="6"/>
  <c r="H19" i="6" s="1"/>
  <c r="D163" i="7"/>
  <c r="C116" i="6"/>
  <c r="C179" i="6" s="1"/>
  <c r="D31" i="6"/>
  <c r="D57" i="3"/>
  <c r="E57" i="3"/>
  <c r="F122" i="9"/>
  <c r="F96" i="9"/>
  <c r="F95" i="9"/>
  <c r="H21" i="6"/>
  <c r="D47" i="3"/>
  <c r="D41" i="3"/>
  <c r="D33" i="3"/>
  <c r="A14" i="7"/>
  <c r="D177" i="7"/>
  <c r="J32" i="6"/>
  <c r="K32" i="6" s="1"/>
  <c r="D120" i="6"/>
  <c r="D183" i="6" s="1"/>
  <c r="D108" i="6"/>
  <c r="D171" i="6" s="1"/>
  <c r="D51" i="5"/>
  <c r="D38" i="5"/>
  <c r="F21" i="4"/>
  <c r="D53" i="3"/>
  <c r="D49" i="3"/>
  <c r="D40" i="3"/>
  <c r="D32" i="3"/>
  <c r="D142" i="6"/>
  <c r="D205" i="6" s="1"/>
  <c r="H38" i="6"/>
  <c r="I38" i="6" s="1"/>
  <c r="D138" i="6"/>
  <c r="D201" i="6" s="1"/>
  <c r="F33" i="6"/>
  <c r="C74" i="6" s="1"/>
  <c r="J33" i="6"/>
  <c r="K33" i="6" s="1"/>
  <c r="I30" i="6"/>
  <c r="D126" i="6"/>
  <c r="D189" i="6" s="1"/>
  <c r="J30" i="6"/>
  <c r="K30" i="6" s="1"/>
  <c r="E21" i="6"/>
  <c r="F21" i="6"/>
  <c r="C64" i="6" s="1"/>
  <c r="D24" i="6"/>
  <c r="E22" i="6" s="1"/>
  <c r="F22" i="6" s="1"/>
  <c r="C65" i="6" s="1"/>
  <c r="D50" i="5"/>
  <c r="D46" i="5"/>
  <c r="D33" i="5"/>
  <c r="D32" i="5"/>
  <c r="D40" i="5"/>
  <c r="D48" i="5"/>
  <c r="D31" i="5"/>
  <c r="D48" i="3"/>
  <c r="D44" i="3"/>
  <c r="D42" i="3"/>
  <c r="D36" i="3"/>
  <c r="J41" i="6"/>
  <c r="K41" i="6" s="1"/>
  <c r="D185" i="7"/>
  <c r="J39" i="6"/>
  <c r="K39" i="6" s="1"/>
  <c r="J37" i="6"/>
  <c r="K37" i="6" s="1"/>
  <c r="E37" i="6"/>
  <c r="F37" i="6" s="1"/>
  <c r="C77" i="6" s="1"/>
  <c r="D181" i="7"/>
  <c r="D42" i="6"/>
  <c r="D112" i="6"/>
  <c r="D175" i="6" s="1"/>
  <c r="J22" i="6"/>
  <c r="K22" i="6" s="1"/>
  <c r="H18" i="6"/>
  <c r="I18" i="6"/>
  <c r="D104" i="6"/>
  <c r="D167" i="6" s="1"/>
  <c r="J15" i="6"/>
  <c r="K15" i="6" s="1"/>
  <c r="D98" i="6"/>
  <c r="D161" i="6" s="1"/>
  <c r="D55" i="5"/>
  <c r="D49" i="5"/>
  <c r="D43" i="5"/>
  <c r="A13" i="7"/>
  <c r="A118" i="7"/>
  <c r="C114" i="6"/>
  <c r="C177" i="6" s="1"/>
  <c r="D36" i="6"/>
  <c r="I26" i="6"/>
  <c r="D118" i="6"/>
  <c r="D181" i="6" s="1"/>
  <c r="G31" i="6"/>
  <c r="H29" i="6" s="1"/>
  <c r="I29" i="6" s="1"/>
  <c r="J23" i="6"/>
  <c r="K23" i="6" s="1"/>
  <c r="J21" i="6"/>
  <c r="K21" i="6" s="1"/>
  <c r="I15" i="6"/>
  <c r="D54" i="5"/>
  <c r="D52" i="5"/>
  <c r="D41" i="5"/>
  <c r="D39" i="5"/>
  <c r="D35" i="5"/>
  <c r="D52" i="3"/>
  <c r="D50" i="3"/>
  <c r="D39" i="3"/>
  <c r="D31" i="3"/>
  <c r="D46" i="3"/>
  <c r="D54" i="3"/>
  <c r="B11" i="2"/>
  <c r="B12" i="2"/>
  <c r="J40" i="6"/>
  <c r="K40" i="6" s="1"/>
  <c r="J38" i="6"/>
  <c r="K38" i="6" s="1"/>
  <c r="G42" i="6"/>
  <c r="H34" i="6"/>
  <c r="I34" i="6" s="1"/>
  <c r="I23" i="6"/>
  <c r="D53" i="5"/>
  <c r="D51" i="3"/>
  <c r="D35" i="3"/>
  <c r="D169" i="7"/>
  <c r="D136" i="6"/>
  <c r="D199" i="6" s="1"/>
  <c r="D122" i="6"/>
  <c r="D185" i="6" s="1"/>
  <c r="D114" i="6"/>
  <c r="D177" i="6" s="1"/>
  <c r="D110" i="6"/>
  <c r="D173" i="6" s="1"/>
  <c r="D100" i="6"/>
  <c r="D163" i="6" s="1"/>
  <c r="H35" i="6"/>
  <c r="I35" i="6" s="1"/>
  <c r="H25" i="6"/>
  <c r="I25" i="6" s="1"/>
  <c r="J20" i="6"/>
  <c r="K20" i="6" s="1"/>
  <c r="H17" i="6" l="1"/>
  <c r="H15" i="6"/>
  <c r="F24" i="3"/>
  <c r="P95" i="9" s="1"/>
  <c r="H20" i="6"/>
  <c r="I20" i="6" s="1"/>
  <c r="E28" i="6"/>
  <c r="E30" i="6"/>
  <c r="E31" i="6"/>
  <c r="E27" i="6"/>
  <c r="E25" i="6"/>
  <c r="E29" i="6"/>
  <c r="H16" i="6"/>
  <c r="I16" i="6" s="1"/>
  <c r="H24" i="6"/>
  <c r="D96" i="6"/>
  <c r="D159" i="6" s="1"/>
  <c r="H22" i="6"/>
  <c r="I22" i="6" s="1"/>
  <c r="H23" i="6"/>
  <c r="H42" i="6"/>
  <c r="H37" i="6"/>
  <c r="I37" i="6" s="1"/>
  <c r="H39" i="6"/>
  <c r="I39" i="6" s="1"/>
  <c r="H41" i="6"/>
  <c r="I41" i="6" s="1"/>
  <c r="J31" i="6"/>
  <c r="H31" i="6"/>
  <c r="E36" i="6"/>
  <c r="E35" i="6"/>
  <c r="F35" i="6" s="1"/>
  <c r="C76" i="6" s="1"/>
  <c r="E34" i="6"/>
  <c r="F34" i="6" s="1"/>
  <c r="C75" i="6" s="1"/>
  <c r="E33" i="6"/>
  <c r="J36" i="6"/>
  <c r="A15" i="7"/>
  <c r="A133" i="7"/>
  <c r="F24" i="4"/>
  <c r="E15" i="5"/>
  <c r="F15" i="5" s="1"/>
  <c r="D109" i="7"/>
  <c r="J42" i="6"/>
  <c r="E38" i="6"/>
  <c r="F38" i="6" s="1"/>
  <c r="C78" i="6" s="1"/>
  <c r="E40" i="6"/>
  <c r="F40" i="6" s="1"/>
  <c r="C80" i="6" s="1"/>
  <c r="E42" i="6"/>
  <c r="H28" i="6"/>
  <c r="H26" i="6"/>
  <c r="E39" i="6"/>
  <c r="F39" i="6" s="1"/>
  <c r="C79" i="6" s="1"/>
  <c r="E41" i="6"/>
  <c r="F41" i="6" s="1"/>
  <c r="C81" i="6" s="1"/>
  <c r="E24" i="6"/>
  <c r="E15" i="6"/>
  <c r="F15" i="6" s="1"/>
  <c r="C58" i="6" s="1"/>
  <c r="J24" i="6"/>
  <c r="E18" i="6"/>
  <c r="E19" i="6"/>
  <c r="F19" i="6" s="1"/>
  <c r="C62" i="6" s="1"/>
  <c r="E20" i="6"/>
  <c r="F20" i="6" s="1"/>
  <c r="C63" i="6" s="1"/>
  <c r="E17" i="6"/>
  <c r="C96" i="6"/>
  <c r="C159" i="6" s="1"/>
  <c r="E16" i="6"/>
  <c r="F16" i="6" s="1"/>
  <c r="C59" i="6" s="1"/>
  <c r="E23" i="6"/>
  <c r="F23" i="6" s="1"/>
  <c r="C66" i="6" s="1"/>
  <c r="H30" i="6"/>
  <c r="H40" i="6"/>
  <c r="I40" i="6" s="1"/>
  <c r="H27" i="6"/>
  <c r="E32" i="6"/>
  <c r="F32" i="6" s="1"/>
  <c r="C73" i="6" s="1"/>
  <c r="F26" i="3" l="1"/>
  <c r="S95" i="9" s="1"/>
  <c r="F25" i="3"/>
  <c r="E108" i="7" s="1"/>
  <c r="E12" i="5"/>
  <c r="F12" i="5" s="1"/>
  <c r="E13" i="5"/>
  <c r="F13" i="5" s="1"/>
  <c r="E14" i="5"/>
  <c r="F14" i="5" s="1"/>
  <c r="E16" i="5"/>
  <c r="F16" i="5" s="1"/>
  <c r="E17" i="5"/>
  <c r="F17" i="5" s="1"/>
  <c r="E18" i="5"/>
  <c r="F18" i="5" s="1"/>
  <c r="E25" i="5"/>
  <c r="C12" i="5"/>
  <c r="C16" i="5"/>
  <c r="C19" i="5"/>
  <c r="C15" i="5"/>
  <c r="E19" i="5"/>
  <c r="F19" i="5" s="1"/>
  <c r="F25" i="4"/>
  <c r="F26" i="4"/>
  <c r="C14" i="5"/>
  <c r="C18" i="5"/>
  <c r="E26" i="5"/>
  <c r="C13" i="5"/>
  <c r="C17" i="5"/>
  <c r="A16" i="7"/>
  <c r="A134" i="7"/>
  <c r="A135" i="7" s="1"/>
  <c r="B16" i="2" l="1"/>
  <c r="C11" i="2"/>
  <c r="D113" i="7"/>
  <c r="A18" i="7"/>
  <c r="C12" i="2"/>
  <c r="D147" i="6"/>
  <c r="C121" i="9" s="1"/>
  <c r="D99" i="6"/>
  <c r="D111" i="6"/>
  <c r="D121" i="6"/>
  <c r="D139" i="6"/>
  <c r="C117" i="9" s="1"/>
  <c r="E109" i="7"/>
  <c r="D107" i="6"/>
  <c r="D115" i="6"/>
  <c r="D117" i="6"/>
  <c r="D131" i="6"/>
  <c r="C113" i="9" s="1"/>
  <c r="D143" i="6"/>
  <c r="C119" i="9" s="1"/>
  <c r="D101" i="6"/>
  <c r="D103" i="6"/>
  <c r="D113" i="6"/>
  <c r="D123" i="6"/>
  <c r="D125" i="6"/>
  <c r="D141" i="6"/>
  <c r="C118" i="9" s="1"/>
  <c r="D149" i="6"/>
  <c r="C122" i="9" s="1"/>
  <c r="D109" i="6"/>
  <c r="D119" i="6"/>
  <c r="D137" i="6"/>
  <c r="C116" i="9" s="1"/>
  <c r="D105" i="6"/>
  <c r="D127" i="6"/>
  <c r="C111" i="9" s="1"/>
  <c r="D129" i="6"/>
  <c r="C112" i="9" s="1"/>
  <c r="D133" i="6"/>
  <c r="C114" i="9" s="1"/>
  <c r="D135" i="6"/>
  <c r="C115" i="9" s="1"/>
  <c r="D145" i="6"/>
  <c r="C120" i="9" s="1"/>
  <c r="F21" i="5"/>
  <c r="B13" i="2"/>
  <c r="B8" i="2" s="1"/>
  <c r="B17" i="2"/>
  <c r="D114" i="7"/>
  <c r="A17" i="7"/>
  <c r="A146" i="7"/>
  <c r="A20" i="7" s="1"/>
  <c r="A137" i="7"/>
  <c r="A19" i="7" s="1"/>
  <c r="C100" i="9" l="1"/>
  <c r="C104" i="9"/>
  <c r="C97" i="9"/>
  <c r="C107" i="9"/>
  <c r="C99" i="9"/>
  <c r="C106" i="9"/>
  <c r="C102" i="9"/>
  <c r="C110" i="9"/>
  <c r="C98" i="9"/>
  <c r="C105" i="9"/>
  <c r="C108" i="9"/>
  <c r="C96" i="9"/>
  <c r="C109" i="9"/>
  <c r="C101" i="9"/>
  <c r="C103" i="9"/>
  <c r="A151" i="7"/>
  <c r="A21" i="7" s="1"/>
  <c r="F24" i="5"/>
  <c r="Q95" i="9" s="1"/>
  <c r="D110" i="7"/>
  <c r="F25" i="5" l="1"/>
  <c r="F26" i="5"/>
  <c r="T95" i="9" s="1"/>
  <c r="A191" i="7"/>
  <c r="A22" i="7" s="1"/>
  <c r="C13" i="2" l="1"/>
  <c r="E110" i="7"/>
  <c r="A201" i="7"/>
  <c r="D115" i="7"/>
  <c r="B18" i="2"/>
  <c r="A23" i="7" l="1"/>
  <c r="A209" i="7"/>
  <c r="A24" i="7" l="1"/>
  <c r="A219" i="7"/>
  <c r="A25" i="7" l="1"/>
  <c r="A227" i="7"/>
  <c r="A26" i="7" l="1"/>
  <c r="A239" i="7"/>
  <c r="A27" i="7" l="1"/>
  <c r="A249" i="7"/>
  <c r="A28" i="7" l="1"/>
  <c r="A256" i="7"/>
  <c r="A29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2" authorId="0" shapeId="0" xr:uid="{00000000-0006-0000-0700-000001000000}">
      <text>
        <r>
          <rPr>
            <b/>
            <sz val="8"/>
            <rFont val="Tahoma"/>
          </rPr>
          <t>KÖNYVVIZSGÁLÓ JAVASLATA</t>
        </r>
      </text>
    </comment>
  </commentList>
</comments>
</file>

<file path=xl/sharedStrings.xml><?xml version="1.0" encoding="utf-8"?>
<sst xmlns="http://schemas.openxmlformats.org/spreadsheetml/2006/main" count="1355" uniqueCount="618">
  <si>
    <t>TARTALOMJEGYZÉK</t>
  </si>
  <si>
    <t>Kapcsolódó standardok</t>
  </si>
  <si>
    <t>300 A pénzügyi kimutatások könyvvizsgálatának tervezése</t>
  </si>
  <si>
    <t>KOCKÁZATFELTÁRÁS - TERVEZÉS</t>
  </si>
  <si>
    <t>315 A lényeges hibás állítás kockázatának azonosítása és felmérése a gazdálkodó egység és</t>
  </si>
  <si>
    <t xml:space="preserve">       környezetének megismerésén keresztül</t>
  </si>
  <si>
    <t>320 Lényegesség a könyvvizsgálat tervezésében és végrehajtásában</t>
  </si>
  <si>
    <t>330 A könyvvizsgáló válaszai a becsült kockázatokra</t>
  </si>
  <si>
    <t>450 A könyvvizsgálat során azonosított hibás állítások értékelése</t>
  </si>
  <si>
    <t>500 Könyvvizsgálati bizonyítékok</t>
  </si>
  <si>
    <t>Fejezet</t>
  </si>
  <si>
    <t>Témakör</t>
  </si>
  <si>
    <t>Cím</t>
  </si>
  <si>
    <t>Referencia</t>
  </si>
  <si>
    <t>520 Elemző eljárások</t>
  </si>
  <si>
    <t>Lényegesség, csalás, üzleti kockázatok</t>
  </si>
  <si>
    <t>KK</t>
  </si>
  <si>
    <t>530 Könyvvizsgálati mintavételezés</t>
  </si>
  <si>
    <t>Lényegesség meghatározásának összefoglalása</t>
  </si>
  <si>
    <t xml:space="preserve">KK-08 </t>
  </si>
  <si>
    <t>Előző évi adatok alapján számított lényegességi küszöbérték</t>
  </si>
  <si>
    <t xml:space="preserve">KK-08-01 </t>
  </si>
  <si>
    <t>Tervezett adatok alapján számított lényegességi küszübérték</t>
  </si>
  <si>
    <t xml:space="preserve">KK-08-02 </t>
  </si>
  <si>
    <t>Tárgyévi adatok alapján számított lényegességi küszübérték</t>
  </si>
  <si>
    <t xml:space="preserve">KK-08-03 </t>
  </si>
  <si>
    <t>Eredendő kockázat és a lényeges hibás állítás kockázatának becslése.</t>
  </si>
  <si>
    <t>KK-09</t>
  </si>
  <si>
    <t>Tervezési dokumentáció összefoglaló.</t>
  </si>
  <si>
    <t>KK-10</t>
  </si>
  <si>
    <t>Zárási ütemterv.</t>
  </si>
  <si>
    <t>KK-11</t>
  </si>
  <si>
    <t>KK-08</t>
  </si>
  <si>
    <t>◄◄ NEM SZERKESZTHETŐ SOR !!</t>
  </si>
  <si>
    <t xml:space="preserve"> &lt; Tartalom</t>
  </si>
  <si>
    <t>Dátum:</t>
  </si>
  <si>
    <t xml:space="preserve">Készítette: </t>
  </si>
  <si>
    <t>Előző évi lényegességi küszöbérték számítása</t>
  </si>
  <si>
    <t>Ellenőrizte:</t>
  </si>
  <si>
    <t>Tervezett lényegességi küszöbérték számítása</t>
  </si>
  <si>
    <t>Tárgyévi lényegességi küszöbérték számítása</t>
  </si>
  <si>
    <t>A meghatározáshoz lépjen tovább a munkalapokra.</t>
  </si>
  <si>
    <t>LÉNYEGESSÉG A KÖNYVVIZSGÁLAT TERVEZÉSÉBEN ÉS VÉGREHAJTÁSÁBAN</t>
  </si>
  <si>
    <t>Mértéke</t>
  </si>
  <si>
    <t>Végrehajtási lényegesség</t>
  </si>
  <si>
    <t>Meghatározása</t>
  </si>
  <si>
    <t>Készítette:</t>
  </si>
  <si>
    <t>Pénzügyi kimutatások egészére vonatkozó könyvvizsgálati lényegesség:</t>
  </si>
  <si>
    <t>Előző évi adatok alapján*</t>
  </si>
  <si>
    <t>Tervezett adatok alapján*</t>
  </si>
  <si>
    <t>Tényleges adatok alapján**</t>
  </si>
  <si>
    <t>Egyértelműen elhanyagolható hibás állítás összege:</t>
  </si>
  <si>
    <t>*   A tervezés során elégséges az egyik adatsor alapján megállapítani a könyvvizsgálati lényegességet.</t>
  </si>
  <si>
    <t xml:space="preserve">A tervezett adatok alapján számított lényegesség jelentős mérlegfőösszeg, vagy üzemi-üzleti tevékenység változás esetén </t>
  </si>
  <si>
    <t>lehet indokolt.</t>
  </si>
  <si>
    <t xml:space="preserve">** A könyvvizsgálati főlapok a tervezett adatok alapján és a legutolsó Exportálás adatai alapján számított </t>
  </si>
  <si>
    <t>tényleges lényegességet tartalmazzák.</t>
  </si>
  <si>
    <t>KK-08-01</t>
  </si>
  <si>
    <t>◄◄ NEM SZERKESZTHETŐ SOR !! ►►</t>
  </si>
  <si>
    <t>Igen</t>
  </si>
  <si>
    <t>Nem</t>
  </si>
  <si>
    <t>Mérleg</t>
  </si>
  <si>
    <t>Bevétel</t>
  </si>
  <si>
    <t>Ráfordítás</t>
  </si>
  <si>
    <r>
      <t xml:space="preserve">Előző évi </t>
    </r>
    <r>
      <rPr>
        <b/>
        <sz val="10"/>
        <color rgb="FFFF0000"/>
        <rFont val="Arial Narrow"/>
      </rPr>
      <t xml:space="preserve">adatok alapján számított lényegességi küszöbérték   </t>
    </r>
  </si>
  <si>
    <t>Cél:Lényegesség megállapítása</t>
  </si>
  <si>
    <t>Módszer: Jellemző viszonyítási alap figyelembe-vételével.</t>
  </si>
  <si>
    <t xml:space="preserve">Lényegességi küszöbérték a vállalkozás szintjén </t>
  </si>
  <si>
    <t>Előző évi adatok alapján, lásd az ÚTMUTATÓT</t>
  </si>
  <si>
    <t>ÚTMUTATÓ</t>
  </si>
  <si>
    <t>Tényezők</t>
  </si>
  <si>
    <t>Kiemelt jelentőségű</t>
  </si>
  <si>
    <t>Súlyszámok %</t>
  </si>
  <si>
    <t>Számított</t>
  </si>
  <si>
    <t>►►►►►</t>
  </si>
  <si>
    <t>1. lépés:</t>
  </si>
  <si>
    <t xml:space="preserve">A C12-C19 cellákban határozza meg a beszámolót felhasználók ( tulajdonosok, hitelezők, befektetők ) </t>
  </si>
  <si>
    <t>Igen / Nem</t>
  </si>
  <si>
    <t>Alsó-Felső</t>
  </si>
  <si>
    <t>Választott</t>
  </si>
  <si>
    <t>lényegesség</t>
  </si>
  <si>
    <t>döntései szempontjából kiemelt jelentőségű mutatószámot.</t>
  </si>
  <si>
    <t>Mérlegfőösszeg</t>
  </si>
  <si>
    <t>0,5-3</t>
  </si>
  <si>
    <t>A kiválasztott mutatószámnál váltson IGEN-re a C oszlopban.</t>
  </si>
  <si>
    <t>Saját tőke</t>
  </si>
  <si>
    <t>1-5</t>
  </si>
  <si>
    <r>
      <rPr>
        <b/>
        <i/>
        <sz val="10"/>
        <rFont val="Arial Narrow"/>
      </rPr>
      <t>Megjegyzés:</t>
    </r>
    <r>
      <rPr>
        <i/>
        <sz val="10"/>
        <rFont val="Arial Narrow"/>
      </rPr>
      <t xml:space="preserve"> Egynél több tényező kiemelése és átlagolása szakmailag vitatott lényegességi küszöb meghatározását</t>
    </r>
  </si>
  <si>
    <t>Kötelezettségek</t>
  </si>
  <si>
    <t>eredményezi.</t>
  </si>
  <si>
    <t>Bevételek (teljesítmények)*</t>
  </si>
  <si>
    <t>2. lépés:</t>
  </si>
  <si>
    <t>Az E12-E19 cellákban válasszon súlyszámot az alsó és felső tartományban a kiemelt jelentőségű mutatószámnál.</t>
  </si>
  <si>
    <t>Ráfordítások*</t>
  </si>
  <si>
    <r>
      <t xml:space="preserve">Megjegyzés: </t>
    </r>
    <r>
      <rPr>
        <sz val="10"/>
        <rFont val="Arial Narrow"/>
      </rPr>
      <t>Az alsó és felső határértékek a 2013. és a 2017. évi szakmai továbbképzések során bemutatott szélső értékek.</t>
    </r>
  </si>
  <si>
    <t>Üzemi (üzleti) eredmény</t>
  </si>
  <si>
    <t>5-10</t>
  </si>
  <si>
    <t>"A választott viszonyítási alapra vonatkoztatandó százalékos arány meghatározása szakmai megítélés alapján történik." 320.A7.</t>
  </si>
  <si>
    <t>Adózás előtti eredmény</t>
  </si>
  <si>
    <t>*</t>
  </si>
  <si>
    <t>A Bevételek (teljesítmények) és Ráfordítások érték adata tartalmaz minden üzemi (üzleti) és pénzügyi bevételt és ráfordítást is.</t>
  </si>
  <si>
    <t>Fentiektől eltérő, más tényező</t>
  </si>
  <si>
    <t>Választott viszonyítási alap INDOKLÁSA:</t>
  </si>
  <si>
    <t>3. lépés:</t>
  </si>
  <si>
    <t>A B-20 cellában indokolja a kiemelt jelentőségű tényező kiválasztását.</t>
  </si>
  <si>
    <t>Tényező x Súlyszám%</t>
  </si>
  <si>
    <t>Módosítás +/-</t>
  </si>
  <si>
    <t>4. lépés:</t>
  </si>
  <si>
    <t>F-22 cellában határozza meg EFt-ban azt az értéket, mellyel módosítani szeretné a számított lényegességet.</t>
  </si>
  <si>
    <t>A módosítás indoklása:</t>
  </si>
  <si>
    <t>5. lépés:</t>
  </si>
  <si>
    <t>B23 cellába írja be a módosítás szakmai indokát.</t>
  </si>
  <si>
    <t>Lényegességi küszöbérték</t>
  </si>
  <si>
    <t>Végrehajtási lényegesség %-a</t>
  </si>
  <si>
    <t>Általában:</t>
  </si>
  <si>
    <t>50-80</t>
  </si>
  <si>
    <t xml:space="preserve">6. lépés </t>
  </si>
  <si>
    <t>Az E25 cellában határozza meg azt a %-os mértéket, melkyet alkalmazni fog a végrehajtási lényegesség megállapításához.</t>
  </si>
  <si>
    <t>1-10</t>
  </si>
  <si>
    <t xml:space="preserve">7. lépés </t>
  </si>
  <si>
    <t>E26 cellában válasszon %-os súlyszámot az elhanyagolható hiba kiszámításához.</t>
  </si>
  <si>
    <t xml:space="preserve">8. lépés </t>
  </si>
  <si>
    <t>Végezze el az eredendő kockázat becslését a KK-09 munkalapon. ►►►►►►►</t>
  </si>
  <si>
    <t>Specifikus lényegesség megállapításának választása:</t>
  </si>
  <si>
    <t xml:space="preserve">9. lépés </t>
  </si>
  <si>
    <t>F28 cellában döntse el, hogy kíván-e specifikus lényegességet meghatározni. ( 320.10)</t>
  </si>
  <si>
    <r>
      <t xml:space="preserve">Specifikus lényegesség (hibahatár) az </t>
    </r>
    <r>
      <rPr>
        <b/>
        <sz val="11"/>
        <color rgb="FFFF0000"/>
        <rFont val="Arial Narrow"/>
      </rPr>
      <t>előző évi</t>
    </r>
    <r>
      <rPr>
        <b/>
        <sz val="11"/>
        <rFont val="Arial Narrow"/>
      </rPr>
      <t xml:space="preserve"> adatok alapján:</t>
    </r>
  </si>
  <si>
    <t>"....egy vagy több sajátos ügyletcsoport, számlaegyenleg vagy közzététel, amelyek esetében a pénzügyi kimutatások egészére vonatkozó lényegességtől alacsonyabb összegű hibás állítások – ésszerű várakozások szerint – befolyásolhatják a felhasználók pénzügyi kimutatások alapján hozott gazdasági döntéseit, a könyvvizsgálónak az ezen sajátos ügyletcsoportokra, számlaegyenlegekre vagy közzétételekre alkalmazandó lényegességi szintet vagy szinteket is meg kell határoznia." (320.10)</t>
  </si>
  <si>
    <t xml:space="preserve">
</t>
  </si>
  <si>
    <t>Tétel</t>
  </si>
  <si>
    <t>Megoszlás 
%</t>
  </si>
  <si>
    <t>Kockázat
KK-09-ről</t>
  </si>
  <si>
    <t>Specifikus
hibahatár**
E Ft</t>
  </si>
  <si>
    <t>Indoklás/Hivatkozás</t>
  </si>
  <si>
    <t>**</t>
  </si>
  <si>
    <t>A specifikus hibahatár értékének és indoklásának beírása csak ott szükséges, ahol az indokolt, egyébként nem kell meghatározni.</t>
  </si>
  <si>
    <t>Immateriális javak</t>
  </si>
  <si>
    <t>Tárgyi eszközök</t>
  </si>
  <si>
    <t>Befektetett pénzügyi eszközök</t>
  </si>
  <si>
    <t>Halasztott adókövetelés</t>
  </si>
  <si>
    <t xml:space="preserve">Készletek </t>
  </si>
  <si>
    <t>Követelések</t>
  </si>
  <si>
    <t>Értékpapírok</t>
  </si>
  <si>
    <t>Pénzeszközök</t>
  </si>
  <si>
    <t>Aktív időbeli elhatárolások</t>
  </si>
  <si>
    <t xml:space="preserve">Saját tőke </t>
  </si>
  <si>
    <t>Céltartalékok</t>
  </si>
  <si>
    <t>Hátrasorolt kötelezettségek</t>
  </si>
  <si>
    <t>Hosszú lejáratú kötelezettségek</t>
  </si>
  <si>
    <t>Rövid lejáratú kötelezettségek</t>
  </si>
  <si>
    <t>Passzív időbeli elhatárolások</t>
  </si>
  <si>
    <t>Értékesítés nettó árbevétele</t>
  </si>
  <si>
    <t>Aktivált saját teljesítmények</t>
  </si>
  <si>
    <t>Egyéb bevétel</t>
  </si>
  <si>
    <t>Pénzügyi bevételek</t>
  </si>
  <si>
    <t>Anyagjellegű ráfordítások</t>
  </si>
  <si>
    <t>Személyi jellegű ráfordítások</t>
  </si>
  <si>
    <t>Értékcsökkenés</t>
  </si>
  <si>
    <t>Egyéb ráfordítás</t>
  </si>
  <si>
    <t>Pénzügyi ráfordítás</t>
  </si>
  <si>
    <t>KK-08-02</t>
  </si>
  <si>
    <t>Tervezett adatok alapján számított lényegességi küszöbérték</t>
  </si>
  <si>
    <t>Tervezett adatok alapján, lásd az ÚTMUTATÓT</t>
  </si>
  <si>
    <t>Csak akkor kell kitölteni, ha nem az előző évi adatok alapján állapítják meg a tervezett lényegességet!</t>
  </si>
  <si>
    <t>Amennyiben szükséges töltse ki a táblázat B oszlopának zöld színű celláit a tervezett értékekkel, ha nem az előző évi adatok alapján kívánja a tervezett lényegességet megállapítani.</t>
  </si>
  <si>
    <r>
      <t xml:space="preserve">Specifikus lényegesség (hibahatár) a </t>
    </r>
    <r>
      <rPr>
        <b/>
        <sz val="11"/>
        <color rgb="FFFF0000"/>
        <rFont val="Arial Narrow"/>
      </rPr>
      <t>tervezett</t>
    </r>
    <r>
      <rPr>
        <b/>
        <sz val="11"/>
        <rFont val="Arial Narrow"/>
      </rPr>
      <t xml:space="preserve"> adatok alapján:</t>
    </r>
  </si>
  <si>
    <t>A TERVEZETT ADATOKAT egyéni kalkuláció alapján kell kitölteni.</t>
  </si>
  <si>
    <t>KK-08-03</t>
  </si>
  <si>
    <t xml:space="preserve">Tényleges adatok alapján számított lényegességi küszöbérték   </t>
  </si>
  <si>
    <t>Tény adatok alapján, lásd az ÚTMUTATÓT</t>
  </si>
  <si>
    <r>
      <t xml:space="preserve">Választott viszonyítási alap INDOKLÁSA:
</t>
    </r>
    <r>
      <rPr>
        <sz val="10"/>
        <rFont val="Arial Narrow"/>
      </rPr>
      <t>(KK-08-01 munkalapról)</t>
    </r>
  </si>
  <si>
    <r>
      <t xml:space="preserve">Specifikus lényegesség (hibahatár) a </t>
    </r>
    <r>
      <rPr>
        <b/>
        <sz val="11"/>
        <color rgb="FFFF0000"/>
        <rFont val="Arial Narrow"/>
      </rPr>
      <t xml:space="preserve">tárgyévi </t>
    </r>
    <r>
      <rPr>
        <b/>
        <sz val="11"/>
        <rFont val="Arial Narrow"/>
      </rPr>
      <t>adatok alapján:</t>
    </r>
  </si>
  <si>
    <t xml:space="preserve">
</t>
  </si>
  <si>
    <t>Súlyozás
KK-09-ről</t>
  </si>
  <si>
    <t>IGEN</t>
  </si>
  <si>
    <t>NEM</t>
  </si>
  <si>
    <t>Alacsony</t>
  </si>
  <si>
    <t>Közepes</t>
  </si>
  <si>
    <t>Magas</t>
  </si>
  <si>
    <t>NÉ</t>
  </si>
  <si>
    <t>NINCS LHÁ</t>
  </si>
  <si>
    <t>JELENTŐS</t>
  </si>
  <si>
    <t>FOKOZOTT</t>
  </si>
  <si>
    <t>STANDARD</t>
  </si>
  <si>
    <t>Cél:</t>
  </si>
  <si>
    <t>Módszer:</t>
  </si>
  <si>
    <t>A kockázatok becslése</t>
  </si>
  <si>
    <t>Eredendő kockázat megállapítása, mérlegelés, értékelés a pénzügyi kimutatás és a számalaegyenlegek, ügyletcsoportok szintjén.</t>
  </si>
  <si>
    <t>Előkészítés</t>
  </si>
  <si>
    <t>1. lépés</t>
  </si>
  <si>
    <t>Ha még nem végezte el, akkor az előző évi, vagy a tervezett főkönyvi egyenleg adatokkal állítsa össze a mérleget, eredménykimutatást a programmal és az Exportálásnál válassza ki a Kockázattervezést, maj futassa le az Exportálást.</t>
  </si>
  <si>
    <t>2. lépés</t>
  </si>
  <si>
    <t>Ha még nem végezte el a lényegességi küszöbérték meghatározását az előző évi (KK-08-01 mukalap), vagy a tervezett (KK-08-02 munkalap) adatokkal, akkor lépjen a megfelelő munkalapra és kövesse a leírást.</t>
  </si>
  <si>
    <t>3. lépés</t>
  </si>
  <si>
    <r>
      <t xml:space="preserve">Ha a gazdálkodóra jellemző </t>
    </r>
    <r>
      <rPr>
        <b/>
        <i/>
        <sz val="10"/>
        <rFont val="Arial Narrow"/>
      </rPr>
      <t xml:space="preserve">Sajátos ügyleteket, egyenlegeket </t>
    </r>
    <r>
      <rPr>
        <sz val="10"/>
        <rFont val="Arial Narrow"/>
      </rPr>
      <t>kíván alkalmazni, akkor a megnevezés(eke)t írja be a táblázat "B" oszlopának utolsó három sorába.</t>
    </r>
  </si>
  <si>
    <t>4. lépés</t>
  </si>
  <si>
    <r>
      <t>Ha vannak</t>
    </r>
    <r>
      <rPr>
        <b/>
        <i/>
        <sz val="10"/>
        <rFont val="Arial Narrow"/>
      </rPr>
      <t xml:space="preserve"> Sajátos ügyletek, egyenlegek,</t>
    </r>
    <r>
      <rPr>
        <sz val="10"/>
        <rFont val="Arial Narrow"/>
      </rPr>
      <t xml:space="preserve"> akkor állapítsa meg a Mérleg/Bevétel/Ráfordítás besorolását a "C" oszlopban, majd írja be az előző évi, vagy a tervezett és a tény adatokat E Ft-ban.</t>
    </r>
  </si>
  <si>
    <t>ÁTTEKINTÉS</t>
  </si>
  <si>
    <t>Megnevezés</t>
  </si>
  <si>
    <t>ELŐZŐ ÉVI</t>
  </si>
  <si>
    <t>Megoszlás %</t>
  </si>
  <si>
    <t>Jelentős súly</t>
  </si>
  <si>
    <t>TÁRGYÉVI</t>
  </si>
  <si>
    <t>Változás % 
Tárgy év / Előző év</t>
  </si>
  <si>
    <t>Jelentős változás</t>
  </si>
  <si>
    <t>Jelentős súly,- változás értéke
Az egyes tételek megoszlása = Y %.
Ha Y %, akkor az Érték:</t>
  </si>
  <si>
    <t>Y% , -tól,-ig</t>
  </si>
  <si>
    <t>Mérték</t>
  </si>
  <si>
    <t>0%</t>
  </si>
  <si>
    <t>0-10%</t>
  </si>
  <si>
    <t>10-30%</t>
  </si>
  <si>
    <t>30% -</t>
  </si>
  <si>
    <t>Eszközök összesen</t>
  </si>
  <si>
    <t>Források összesen</t>
  </si>
  <si>
    <t>Bevételek, teljesítmények összesen</t>
  </si>
  <si>
    <t>Ráfordítások, költségek összesen</t>
  </si>
  <si>
    <t>1. Sajátos ügyletek, egyenlegek</t>
  </si>
  <si>
    <t>2. Sajátos ügyletek, egyenlegek</t>
  </si>
  <si>
    <t>3. Sajátos ügyletek, egyenlegek</t>
  </si>
  <si>
    <t>Eredendő kockázatok becslése</t>
  </si>
  <si>
    <t>Értékelje a pénzügyi kimutatások szintjén jelentkező eredendő kockázatot.</t>
  </si>
  <si>
    <t>Röviden írja le az azonosított kockázatot és az esetleges hivatkozásokat, majd végezze el a kockázatok becslésének összefoglaló értékelését ( ALACSONY/KÖZEPES/MAGAS) a J oszlopban és foglalja össze a kockázatok forrását és következményét.</t>
  </si>
  <si>
    <t>Pénzügyi kimutatások szintjén</t>
  </si>
  <si>
    <t>Csalás kockázata</t>
  </si>
  <si>
    <t>A nyilvántartások nem felelnek meg</t>
  </si>
  <si>
    <t>Rendkívüli kényszerítő körülmények</t>
  </si>
  <si>
    <t>Hiányos kontrollkörnyezet</t>
  </si>
  <si>
    <t>Nem hatékony üzletvitel, kapcsolt viszony</t>
  </si>
  <si>
    <t>Magas ágazati kockázat</t>
  </si>
  <si>
    <t>Egyéb:…….</t>
  </si>
  <si>
    <t>Kockázatok becslése és összefoglalása</t>
  </si>
  <si>
    <t>1. Értékelés</t>
  </si>
  <si>
    <t>2. Azonosított kockázat leírása/hivatkozása</t>
  </si>
  <si>
    <t xml:space="preserve">
</t>
  </si>
  <si>
    <t>Az ügyletcsoportok, számlaegyenlegek szintjén értékelje a kockázatokat a kockázati szint kiválasztásával.</t>
  </si>
  <si>
    <t>Röviden írja le az azonosított kockázatok forrását és következményét.</t>
  </si>
  <si>
    <t>EREDENDŐ KOCKÁZAT</t>
  </si>
  <si>
    <t xml:space="preserve"> Csalás kockázata</t>
  </si>
  <si>
    <t>Jelentős, kockázatos, nem régi ügyletek</t>
  </si>
  <si>
    <t>Összetett ügyletek</t>
  </si>
  <si>
    <t>Kapcsolt ügyletek</t>
  </si>
  <si>
    <t>Jelentős szubjektivitás az értékelésben</t>
  </si>
  <si>
    <t>Szokatlan ügyletek</t>
  </si>
  <si>
    <t>Egyéb….</t>
  </si>
  <si>
    <t>Üzleti kockázatok becslése</t>
  </si>
  <si>
    <t>Kockázat forrása és következménye</t>
  </si>
  <si>
    <t>Lényeges hibás állítás kockázatának becslése</t>
  </si>
  <si>
    <t>Értékelje a hibás állítás valószínűségét, a kockázat mértékét, becsülje meg az Eredendő kockázat szintjét.</t>
  </si>
  <si>
    <r>
      <t xml:space="preserve">Értékelje, hogy </t>
    </r>
    <r>
      <rPr>
        <b/>
        <sz val="10"/>
        <rFont val="Arial Narrow"/>
      </rPr>
      <t>JELENTŐS</t>
    </r>
    <r>
      <rPr>
        <sz val="10"/>
        <rFont val="Arial Narrow"/>
      </rPr>
      <t>-e a kockázat (IGEN,NEM).</t>
    </r>
  </si>
  <si>
    <t>KK-06 Munkalapok</t>
  </si>
  <si>
    <r>
      <t xml:space="preserve">Értékelje a kockázatok állításokra gyakorolt hatását és állapítsa meg, hogy a </t>
    </r>
    <r>
      <rPr>
        <b/>
        <sz val="10"/>
        <rFont val="Arial Narrow"/>
      </rPr>
      <t>RELEVÁNS-e a lényeges hibás állítás</t>
    </r>
    <r>
      <rPr>
        <sz val="10"/>
        <rFont val="Arial Narrow"/>
      </rPr>
      <t xml:space="preserve"> és vonatkoztassa a </t>
    </r>
    <r>
      <rPr>
        <b/>
        <sz val="10"/>
        <rFont val="Arial Narrow"/>
      </rPr>
      <t>Teljesség/Létezés/Pontosság értékelés/Bemutatás/Átfogó</t>
    </r>
    <r>
      <rPr>
        <sz val="10"/>
        <rFont val="Arial Narrow"/>
      </rPr>
      <t xml:space="preserve"> állításokra.</t>
    </r>
  </si>
  <si>
    <t>Állapítsa meg , hogy tervezik-e a Kontrollok tesztelését, ha IGEN becsülje meg a Kontrollok kockázatokat, ha NEM, akkor a Kontroll kockázatot értékelje MAGAS-nak.</t>
  </si>
  <si>
    <t>5. lépés</t>
  </si>
  <si>
    <t>Állapítsa meg a lényeges hibás állítás kockázatának szintjét.</t>
  </si>
  <si>
    <t>LÉNYEGES HIBÁS ÁLLÍTÁS KOCKÁZATA</t>
  </si>
  <si>
    <t>Üzleti kockázatok előzetes becslése</t>
  </si>
  <si>
    <t>Értéke magasabb mint a TERVEZETT lényegesség?</t>
  </si>
  <si>
    <t>LHÁK Valószínűsége</t>
  </si>
  <si>
    <t>Kockázat mértéke</t>
  </si>
  <si>
    <t>Eredendő kockázat becslése</t>
  </si>
  <si>
    <t>Jelentős kockázat?</t>
  </si>
  <si>
    <t>Kockázatok hatása az állításokra</t>
  </si>
  <si>
    <t>Kontrollok tesztelését tervezik?</t>
  </si>
  <si>
    <t>Kotroll kockázat becslése</t>
  </si>
  <si>
    <t>Hibás állítás kockázata</t>
  </si>
  <si>
    <t>Magyarázat:</t>
  </si>
  <si>
    <t>Áthozott</t>
  </si>
  <si>
    <t>Értékelés</t>
  </si>
  <si>
    <t>Teljesség</t>
  </si>
  <si>
    <t>Létezés</t>
  </si>
  <si>
    <t>Pontosság és értékelés</t>
  </si>
  <si>
    <t>Bemutatás</t>
  </si>
  <si>
    <t>Átfogó</t>
  </si>
  <si>
    <t>Döntés</t>
  </si>
  <si>
    <t>Mérleg Előző év / Tárgyév:</t>
  </si>
  <si>
    <t>Releváns állítás?</t>
  </si>
  <si>
    <t>Előző év / Tárgyév:</t>
  </si>
  <si>
    <t>Kockázati mátrix</t>
  </si>
  <si>
    <t>Tekinse át az egyes területek kockázatbecslését, a konkrét kockázati tényezőket és az állításokra gyakorolt hatásokat.</t>
  </si>
  <si>
    <t>Határozza meg a RELEVÁNS állítások kockázatokra adott könyvvizsgálati válaszokat, melyeket a munkaprogramban is rögzíteni fog.</t>
  </si>
  <si>
    <t>Amennyiben a tervezett eljárások nem eléségesek, akkor határozza meg a további eljárásokat.</t>
  </si>
  <si>
    <t>KOCKÁZATI MÁTRIX</t>
  </si>
  <si>
    <t xml:space="preserve"> Csalás kockázata Átfogó</t>
  </si>
  <si>
    <t>Eredendő kockázat</t>
  </si>
  <si>
    <t>Kockázatok szöveges leírása</t>
  </si>
  <si>
    <t>RELEVÁNS ÁLLÍTÁSOK 
KOCKÁZATÁRA ADOTT VÁLASZOK</t>
  </si>
  <si>
    <t xml:space="preserve">További eljárások, ha szükségesek.
</t>
  </si>
  <si>
    <t>Kontrolltesztek</t>
  </si>
  <si>
    <t>Adatok elemzése</t>
  </si>
  <si>
    <t>Adatok tesztelése</t>
  </si>
  <si>
    <t>Releváns?</t>
  </si>
  <si>
    <t>Né</t>
  </si>
  <si>
    <t>Elemzés</t>
  </si>
  <si>
    <t xml:space="preserve">TERVEZÉSI DOKUMENTUM (ÖSSZEFOGLALÁS)                           </t>
  </si>
  <si>
    <t>Anyavállalat</t>
  </si>
  <si>
    <t>Programozott</t>
  </si>
  <si>
    <t xml:space="preserve">Nem </t>
  </si>
  <si>
    <t>Leányvállalat</t>
  </si>
  <si>
    <t>Megerősítés</t>
  </si>
  <si>
    <t>Van</t>
  </si>
  <si>
    <t>Mentesített</t>
  </si>
  <si>
    <t>Összevetés</t>
  </si>
  <si>
    <t>Nincs</t>
  </si>
  <si>
    <t>Újraszámítás</t>
  </si>
  <si>
    <t>Egyeztetés</t>
  </si>
  <si>
    <t>Bevezetés</t>
  </si>
  <si>
    <t>Interjú</t>
  </si>
  <si>
    <t>Az átfogó tervezési dokumentum célja, hogy összefoglalja a társaság által alkalmazott számviteli keretelvek szerint készített éves beszámoló  könyvvizsgálatának tervezése során hozott döntéseket és ezek megalapozását.</t>
  </si>
  <si>
    <t>Szemrevételezés</t>
  </si>
  <si>
    <t>A tervezési dokumentum áttekintése és módosításának dokumentálása</t>
  </si>
  <si>
    <t>Sorsz.</t>
  </si>
  <si>
    <t>Volt módosítás?</t>
  </si>
  <si>
    <t>Módosítás dátuma</t>
  </si>
  <si>
    <t>Módosítás oka/tartalma</t>
  </si>
  <si>
    <t>Üzleti modell jellemzése</t>
  </si>
  <si>
    <t>Becslés</t>
  </si>
  <si>
    <t>Egyéb alapvető eljárás</t>
  </si>
  <si>
    <t>A megbízás jellemzői</t>
  </si>
  <si>
    <t>Kontrollok tesztelése</t>
  </si>
  <si>
    <t>Vonatkozó beszámoló-készítési elvek</t>
  </si>
  <si>
    <t>2000. évi C. törvény</t>
  </si>
  <si>
    <t>Vonatkozó ágazatra jellemző beszámoló készítésre vonatkozó előírások</t>
  </si>
  <si>
    <t>Általános</t>
  </si>
  <si>
    <t>Alkalmazandó könyvvizsgálati standardok</t>
  </si>
  <si>
    <t>Magyar Nemzeti Könyvvizsgálati Standardok</t>
  </si>
  <si>
    <t>Speciális jelentéstételi kötelezettségek</t>
  </si>
  <si>
    <t>Ha Van, annak időpontja</t>
  </si>
  <si>
    <t>címzettje</t>
  </si>
  <si>
    <t>Az alkalmazandó beszámolási pénznem</t>
  </si>
  <si>
    <t>HUF</t>
  </si>
  <si>
    <t>Kapcsolt viszonyból fakadó besorolás</t>
  </si>
  <si>
    <t>Belső auditorok munkájára támaszkodás területe(i), mértéke:</t>
  </si>
  <si>
    <t>Ha Igen, annak területe,</t>
  </si>
  <si>
    <t>KK-05-05 Munkalap</t>
  </si>
  <si>
    <t>mértéke</t>
  </si>
  <si>
    <t>Szolgáltató szervezetek ügyfél általi alkalmazása</t>
  </si>
  <si>
    <t>KK-01-01 Munkalap</t>
  </si>
  <si>
    <t>Kiszervezett:</t>
  </si>
  <si>
    <t>Igen/Nem/Né</t>
  </si>
  <si>
    <t>Bizonyítékszerzés módja</t>
  </si>
  <si>
    <t>Könyvelés</t>
  </si>
  <si>
    <t>Bérszámfejtés</t>
  </si>
  <si>
    <t>Adatfeldolgozás</t>
  </si>
  <si>
    <t>………</t>
  </si>
  <si>
    <t>Korábbi könyvvizsgálat és az előző évi adatok ellenőrzése során megszerzett bizonyítékok felhasználása</t>
  </si>
  <si>
    <t>KN-01;KN-02 Munkalapok</t>
  </si>
  <si>
    <t>Vizsgálati terület, módszer</t>
  </si>
  <si>
    <t>Várható felhasználás?</t>
  </si>
  <si>
    <t>Előző könyvvizsgáló munkapapírjainak áttekintése</t>
  </si>
  <si>
    <t>Nyitó egyenlegek egyeztetése</t>
  </si>
  <si>
    <t>Vállalkozás folytatásának érvényesülése a beszámoló készítésekor</t>
  </si>
  <si>
    <t>…….</t>
  </si>
  <si>
    <t>Az adatfeldolgozás szervezési jellemzője</t>
  </si>
  <si>
    <t>Pl.: Elkülönült szoftverek/Havi feladások/Integrált/…</t>
  </si>
  <si>
    <t>KK-07-00</t>
  </si>
  <si>
    <t>Adatfeldolgozási terület</t>
  </si>
  <si>
    <t>Szoftver megnevezése</t>
  </si>
  <si>
    <t>Könyvizsgálati eljárásban használható adatforma*</t>
  </si>
  <si>
    <t>Főkönyvi tételek és kivonat</t>
  </si>
  <si>
    <t>Beszerzés</t>
  </si>
  <si>
    <t>Értékesítés</t>
  </si>
  <si>
    <t>Eszköznyilvántartó (Immat, t.e.)</t>
  </si>
  <si>
    <t>Készletnyilvántartás</t>
  </si>
  <si>
    <t>Pénzforgalom</t>
  </si>
  <si>
    <t>Munkafolyamat (Workflow) tám.</t>
  </si>
  <si>
    <t>……</t>
  </si>
  <si>
    <t>*Adatformátumok Pl.: Nyomtatott, Elektronikus (AuditXML, XML, PDF, CSV, XLS, XLSX, TXT, …)</t>
  </si>
  <si>
    <t>A könyvvizsgálati tevékenység ütemezése</t>
  </si>
  <si>
    <t>Jelentési határidők:</t>
  </si>
  <si>
    <t>Ütemezés</t>
  </si>
  <si>
    <t>·         igazgatósági ülés</t>
  </si>
  <si>
    <t>Ügyfél ütemterve alapján</t>
  </si>
  <si>
    <t>·         felügyelő bizottsági ülés</t>
  </si>
  <si>
    <t>·         könyvvizsgálói jelentés tervezete</t>
  </si>
  <si>
    <t>Záró megbeszélés napja előtt</t>
  </si>
  <si>
    <t>·         vezetőségi levél</t>
  </si>
  <si>
    <t>·         taggyűlés/közgyűlés</t>
  </si>
  <si>
    <t>·         végleges könyvvizsgálói jelentés</t>
  </si>
  <si>
    <t>Beszámoló napján, vagy azt követően.</t>
  </si>
  <si>
    <t>Könyvvizsgálati munka ütemezése:</t>
  </si>
  <si>
    <t>·         indító megbeszélés ügyféllel</t>
  </si>
  <si>
    <t>Tárgyév 07-09 hónap</t>
  </si>
  <si>
    <t>·         indító megbeszélés a munkacsoport tagjaival</t>
  </si>
  <si>
    <t>·         kommunikáció az előző könyvvizsgálóval</t>
  </si>
  <si>
    <t>·         kockázatbecslési eljárások és tervezés</t>
  </si>
  <si>
    <t>·         évközi vizsgálatok</t>
  </si>
  <si>
    <t>Tárgyév 07- 12 hónap</t>
  </si>
  <si>
    <t>·         fizikai leltárfelvételen való részvétel</t>
  </si>
  <si>
    <t>Tárgyév 10. hó-Fnap után 03. hó</t>
  </si>
  <si>
    <t>·         külső megerősítő-levelek kiküldése</t>
  </si>
  <si>
    <t>F. nap után 1-2. hó</t>
  </si>
  <si>
    <t>·         zárlati vizsgálatok ütemezése</t>
  </si>
  <si>
    <t>Tárgyév 12. hónap</t>
  </si>
  <si>
    <t>·         záró megbeszélés a munkacsoport tagjaival</t>
  </si>
  <si>
    <t>Jelentés kiadást megelőzően</t>
  </si>
  <si>
    <t>·         záró megbeszélés az ügyféllel</t>
  </si>
  <si>
    <t>·         beszámoló és jelentés közzététel ellenőrzése</t>
  </si>
  <si>
    <t>Jogszabályi határdőt követően</t>
  </si>
  <si>
    <t>·         dokumentáció ellenőrzése</t>
  </si>
  <si>
    <t>Jelentés kiadást követően</t>
  </si>
  <si>
    <t>·         dokumentáció zárása</t>
  </si>
  <si>
    <t>Jelentés dátumát köv. 60. napig</t>
  </si>
  <si>
    <t>Lényegességi küszübértékek</t>
  </si>
  <si>
    <t>VISSZA</t>
  </si>
  <si>
    <t>Pénzügyi kimutatások egészére vonatkozó lényegességi küszöbértékek</t>
  </si>
  <si>
    <t>A kockázatok felmérése és a vizsgálati módszerek meghatározására.</t>
  </si>
  <si>
    <t>KK-01-00 munkalap alapján</t>
  </si>
  <si>
    <t>Azonosított kockázatra adott válasz, vizsgálati módszer:</t>
  </si>
  <si>
    <t>Pénzügyi kimutatás szintjén*</t>
  </si>
  <si>
    <t>Ügyletcsoport, számlaegyenleg, közzététel</t>
  </si>
  <si>
    <t>3.1 Releváns ágazati, szabályozási és egyéb külső tényezők hatása a vállalkozásra.</t>
  </si>
  <si>
    <t>3.2.  A gazdálkodó egység működése</t>
  </si>
  <si>
    <t>3.3. Tulajdonosi és irányítási szerkezet</t>
  </si>
  <si>
    <t>3.4. Befektetések és befektetési tevékenység</t>
  </si>
  <si>
    <t>3.5. A finanszírozás és finanszírozási tevékenység.</t>
  </si>
  <si>
    <t>3.6. A számviteli politika kiválasztása</t>
  </si>
  <si>
    <t>3.7. Célok, stratégiák és a kapcsolódó üzleti kockázatok</t>
  </si>
  <si>
    <t>3.8. A gazdálkodó egység pénzügyi teljesítményének értékelése és áttekintése.</t>
  </si>
  <si>
    <t>Könyvvizsgálati módszer</t>
  </si>
  <si>
    <t>Kapcsolt vállalkozások felmérése</t>
  </si>
  <si>
    <t>Interjú, tesztelés, betekintés</t>
  </si>
  <si>
    <t>F. napot követően</t>
  </si>
  <si>
    <t>KK-02</t>
  </si>
  <si>
    <t>Szabályozottság ellenőrzési teszt</t>
  </si>
  <si>
    <t>Tárgyév 10-11. hónap</t>
  </si>
  <si>
    <t>KK-03</t>
  </si>
  <si>
    <t xml:space="preserve">Számviteli rendszer felmérése </t>
  </si>
  <si>
    <t>KK-04</t>
  </si>
  <si>
    <t>Csalás kockázatának felmérése</t>
  </si>
  <si>
    <t>Interjúk, külső információk, értékelés, kontrollpontok feltárása, tesztelése</t>
  </si>
  <si>
    <t>7/A. A pénzügyi kimutatások szintjén azonosított csalási kockázat:</t>
  </si>
  <si>
    <t>Kockázatbecslés tervezéskor</t>
  </si>
  <si>
    <t>KK-05</t>
  </si>
  <si>
    <t>1. Interjú:</t>
  </si>
  <si>
    <t>felső vezetéssel</t>
  </si>
  <si>
    <t>KK-05-01</t>
  </si>
  <si>
    <t>2. Interjú:</t>
  </si>
  <si>
    <t>operatív vezetéssel</t>
  </si>
  <si>
    <t>KK-05-02</t>
  </si>
  <si>
    <t>3. Interjú:</t>
  </si>
  <si>
    <t>kulcs munkatársakkal</t>
  </si>
  <si>
    <t>KK-05-03/04/05</t>
  </si>
  <si>
    <t>Kockázatbecslés áttekintése</t>
  </si>
  <si>
    <t>A könyvvizsgálat zárása előtt</t>
  </si>
  <si>
    <t>Belső ellenőrzési rendszer felmérése, megismerése</t>
  </si>
  <si>
    <t>Tárgyév 09 hónap</t>
  </si>
  <si>
    <t>KK-06</t>
  </si>
  <si>
    <t>Kontrollpontok feltárása</t>
  </si>
  <si>
    <t>MP-08</t>
  </si>
  <si>
    <t>Kontrollpontok tesztelése</t>
  </si>
  <si>
    <t>Kockázatbecslés és a könyvvizsgálati eljárások (válaszok) meghatározása.</t>
  </si>
  <si>
    <t>9/A. A pénzügyi kimutatások szintjén azonosított eredendő kockázat:</t>
  </si>
  <si>
    <t>9/B. A pénzügyi kimutatások szintjén azonosított lényeges hibás állítás kockázata:</t>
  </si>
  <si>
    <t>KITÖLTÉS:</t>
  </si>
  <si>
    <t>Könyvvizsgálati válaszok</t>
  </si>
  <si>
    <t>További eljárások, ha szükségesek.</t>
  </si>
  <si>
    <t>Pénzügyi kimutatások</t>
  </si>
  <si>
    <t>9/C. A számlaegyenlegek, ügyletcsoportok szintjén azonosított kockázat                    KITÖLTÉS:</t>
  </si>
  <si>
    <t>Könyvvizsgálati válaszok a releváns hibás állítás kockázatára</t>
  </si>
  <si>
    <t xml:space="preserve">További eljárások, ha szükségesek
</t>
  </si>
  <si>
    <t>Előző évi/Tervezett adatok</t>
  </si>
  <si>
    <t>Ellenőrzési rendszer, kontrollok vizsgálata</t>
  </si>
  <si>
    <t>A kontrolltesztek elvégzésére kiválasztott ügyletcsoportok meghatározása</t>
  </si>
  <si>
    <t>(Pl.: leltározás folyamata, árúbeszerzés, értékesítés, beruházás, munkabérelszámolás, főkönyvi zárás, kötelezettségek, támogatások, ….)</t>
  </si>
  <si>
    <t>A tárgyévben kiemelt (kockázatos) adatfeldolgozási folyamat, szervezeti egység, ügyletcsoport.</t>
  </si>
  <si>
    <t>(Pl.: Jogszabályi megfelelés, év végi leltározás, eszközbeszerzés, raktározás, értékesítés, árúszállítás, pénzkezelés, HR,…)</t>
  </si>
  <si>
    <t>Kockázat leírása</t>
  </si>
  <si>
    <t>Tárgyév 07-11 hónap</t>
  </si>
  <si>
    <t>Információ technológiai folyamatok kockázatfelmérése</t>
  </si>
  <si>
    <t>Releváns információs rendszer, és az üzleti folyamatok kapcsolata</t>
  </si>
  <si>
    <t>Hálózati hardver topológia felmérése.*</t>
  </si>
  <si>
    <t>KK-07-01</t>
  </si>
  <si>
    <t>Hardverek és a hozzájuk tartozó rendszer szoftverek.*</t>
  </si>
  <si>
    <t xml:space="preserve">KK-07-02 </t>
  </si>
  <si>
    <t>Alkalmazások felmérése.*</t>
  </si>
  <si>
    <t>KK-07-03</t>
  </si>
  <si>
    <t>Kérdőív az alkalmazások tesztelésére.*</t>
  </si>
  <si>
    <t>KK-07-04</t>
  </si>
  <si>
    <t>Kérdőív az informatikai rendszer felmérésére.*</t>
  </si>
  <si>
    <t xml:space="preserve">KK-07-05 </t>
  </si>
  <si>
    <t>*Informatikus szakember bevonálásával végzett IT audit esetén, amennyiben erre szükség van.</t>
  </si>
  <si>
    <t>Saját erőforrások tervezése</t>
  </si>
  <si>
    <t>Közreműködő személy szerepe</t>
  </si>
  <si>
    <t>Név</t>
  </si>
  <si>
    <t>Fontosabb felelősségi területek</t>
  </si>
  <si>
    <t>Könyvvizsgáló</t>
  </si>
  <si>
    <t>1. Asszisztens</t>
  </si>
  <si>
    <t>2. Asszisztens</t>
  </si>
  <si>
    <t>A munkacsoport tagjaival folytatott megbeszélések*</t>
  </si>
  <si>
    <t>A megbeszélés tárgya*</t>
  </si>
  <si>
    <t>Ütemezése</t>
  </si>
  <si>
    <t>Ügyfél és ágazai elemzés</t>
  </si>
  <si>
    <t>Tárgyévi 08-09. hónap</t>
  </si>
  <si>
    <t>Ügyfélspecifikus munkaprogram sajátosságai</t>
  </si>
  <si>
    <t>Évközi ellenőrzési feladatok tartalma és ütemezése</t>
  </si>
  <si>
    <t>Fordulónaphoz kapcsolódó feladatok</t>
  </si>
  <si>
    <t>Zárlati ellenőrzés</t>
  </si>
  <si>
    <t>F.napot követő 01. hónaptól</t>
  </si>
  <si>
    <t>Utóellenőrzések</t>
  </si>
  <si>
    <t>Kv. Jelentés követő 30. nap</t>
  </si>
  <si>
    <t>Dokumentáció zárása</t>
  </si>
  <si>
    <t>Kv. Jelentés követő 60. nap</t>
  </si>
  <si>
    <t>*Egyszemélyes könyvvizsgálat esetén nem értelmezhető</t>
  </si>
  <si>
    <t>Külső szakértők munkája</t>
  </si>
  <si>
    <t xml:space="preserve">Szükséges külső szakértők vagy más könyvvizsgálók bevonása? </t>
  </si>
  <si>
    <t>Ha igen indokolja válaszát:</t>
  </si>
  <si>
    <t>Szakmai kompetencia hiánya</t>
  </si>
  <si>
    <t>Ha igen mérlegelje a külső szakértő kompetenciáját</t>
  </si>
  <si>
    <t>Megfelelő/Nem megfelelő</t>
  </si>
  <si>
    <t>KE-03-01</t>
  </si>
  <si>
    <t>Ha igen részletezze a tervezett eljárás lefolytatását:</t>
  </si>
  <si>
    <t>Felmérés</t>
  </si>
  <si>
    <t>Végrehajtás</t>
  </si>
  <si>
    <t>F.napot követő 01. hónap</t>
  </si>
  <si>
    <t>Könyvvizsgálati munkaprogram jellemzése</t>
  </si>
  <si>
    <t>Ügyfélspecifikus munkaprogram kerül alkalmazásra a standard előírások figyelembe vételével.</t>
  </si>
  <si>
    <t xml:space="preserve">Az ügyfél üzleti tevékenysége, számviteli politikája és a kockázatbecslés eredménye alapján további eljárások elvégzésére </t>
  </si>
  <si>
    <t>lehet szükség, melyeket a munkaprogramban rögzítettünk.</t>
  </si>
  <si>
    <t>Fő tevékenységi körök</t>
  </si>
  <si>
    <t>Üzeleti célok</t>
  </si>
  <si>
    <t>Várható bevételek</t>
  </si>
  <si>
    <t>Várható ráfordítások</t>
  </si>
  <si>
    <t>Szervezeti felépítés, a működés nagyságrendje</t>
  </si>
  <si>
    <t>Értékesítési piacok, forgalmazási módok</t>
  </si>
  <si>
    <t>Beszerzési piacok, szállítói megállapodások</t>
  </si>
  <si>
    <t>Termelő, szolgáltató kapacitások, üzeleti, működési folyamatok</t>
  </si>
  <si>
    <t>Erőforrások (pénzügyi, emberi, intellektuális, környezeti, technológiai)</t>
  </si>
  <si>
    <t>IT alkalmazások szerepe (interáltsága) az üzleti modellben</t>
  </si>
  <si>
    <t>ZÁRÁSI ÜTEMTERV</t>
  </si>
  <si>
    <t>Jóváhagyás (aláírás) TERVEZETT napja:</t>
  </si>
  <si>
    <t>Közgyűlés/Taggyűlés TERVEZETT napja:</t>
  </si>
  <si>
    <t>Alapdokumentumok</t>
  </si>
  <si>
    <t>Határidő</t>
  </si>
  <si>
    <t>Relatív időtartam</t>
  </si>
  <si>
    <r>
      <t xml:space="preserve">Határidő
</t>
    </r>
    <r>
      <rPr>
        <b/>
        <i/>
        <sz val="8"/>
        <rFont val="Arial Narrow"/>
      </rPr>
      <t>(ha ünnepnapra esik, akkor a követő munkanap)</t>
    </r>
  </si>
  <si>
    <t>Átadva /
Teljesítve</t>
  </si>
  <si>
    <t>Részvétel a mennyiségi leltárfelvételen</t>
  </si>
  <si>
    <t>Fordulónap  +- 5</t>
  </si>
  <si>
    <t>Fordulónapi vevők pénzügyi nyilvántartása</t>
  </si>
  <si>
    <t>Fordulónap  +20</t>
  </si>
  <si>
    <t>Egyenlegértesítők postázásának feladási jegyzéke</t>
  </si>
  <si>
    <t xml:space="preserve">Előzetes főkönyvi kivonat és analitikák (vevő, szállító, adó) </t>
  </si>
  <si>
    <t>Fordulónap  +31</t>
  </si>
  <si>
    <t>Kimutatás (analitika) a kapcsolt vállalkozások ügyleteiről</t>
  </si>
  <si>
    <t xml:space="preserve">Fordulónapi és fordulónapot követő hónap utolsó napjára lekért  Adófolyószámla kivonatok </t>
  </si>
  <si>
    <t xml:space="preserve">Deviza árfolyamszámítás és kiértékelés </t>
  </si>
  <si>
    <t>Jóváhagyás (aláírás) napja -30</t>
  </si>
  <si>
    <t>Leltár dokumentáció (részletes)</t>
  </si>
  <si>
    <t>Főkönyvi kivonat 5-8-s átvezetés előtt (könyvvizsgálói ellenőrzésre)</t>
  </si>
  <si>
    <t>Jóváhagyás (aláírás) napja -20</t>
  </si>
  <si>
    <t>Tárgyévi és a fordulónapot követő vezetőtestületi döntések, határozatok</t>
  </si>
  <si>
    <t>Társellenőrzések (NAV, önkormányzat, ÁSZ, TÁH,…) jegyzőkönyvei, határozatai</t>
  </si>
  <si>
    <t>Végleges Főkönyvi kivonat 5-8-s átvezetés előtt (könyvvizsgálói észrevételek átvezetése után)</t>
  </si>
  <si>
    <t>Jóváhagyás (aláírás) napja -15</t>
  </si>
  <si>
    <t>Kiegészítő melléklet tervezete</t>
  </si>
  <si>
    <t>Üzleti jelentés tervezete</t>
  </si>
  <si>
    <t>Cégadatokat változtató – folyamatban lévő – cégeljárás beadványának másolata.</t>
  </si>
  <si>
    <r>
      <t xml:space="preserve">Tulajdoni lapok a mérlegzárás időpontjában fennálló állapot szerint, </t>
    </r>
    <r>
      <rPr>
        <u/>
        <sz val="10"/>
        <rFont val="Arial Narrow"/>
      </rPr>
      <t>fordulónapot követő</t>
    </r>
    <r>
      <rPr>
        <sz val="10"/>
        <rFont val="Arial Narrow"/>
      </rPr>
      <t xml:space="preserve"> dátummal</t>
    </r>
  </si>
  <si>
    <r>
      <t xml:space="preserve">Ingó jelzálog alatt lévő eszközök értéke, </t>
    </r>
    <r>
      <rPr>
        <u/>
        <sz val="10"/>
        <rFont val="Arial Narrow"/>
      </rPr>
      <t>fordulónapot követően</t>
    </r>
    <r>
      <rPr>
        <sz val="10"/>
        <rFont val="Arial Narrow"/>
      </rPr>
      <t xml:space="preserve"> kelt közjegyzői tanúsítvány</t>
    </r>
  </si>
  <si>
    <t>Ügyvédi válaszlevél</t>
  </si>
  <si>
    <t>Lejárt követelések, kötelezettségek, peres ügyek jogi véleményezése és kiértékelése</t>
  </si>
  <si>
    <t>Tárgyévet követő évre vonatkozó utolsó főkönyvi kivonat</t>
  </si>
  <si>
    <t>Záró főkönyvi kivonat tao elszámolás előtt</t>
  </si>
  <si>
    <t>Társasági és Helyi adóbevallások számításai</t>
  </si>
  <si>
    <t>Záró Főkönyvi kivonat és analitikák 5-8 átvezetést megelőző társasági adót, iparűzési adót tartalmazó</t>
  </si>
  <si>
    <t>Jóváhagyás (aláírás) napja -5</t>
  </si>
  <si>
    <t>Záró Főkönyvi kivonat 5-8 átvezetést követő, adózott eredménnyel</t>
  </si>
  <si>
    <t>Záró főkönyvi kivonat adózott eredmény elszámolás után</t>
  </si>
  <si>
    <t xml:space="preserve">Leltár összesítők </t>
  </si>
  <si>
    <t>Mérleg, eredménykimutatás aláírás előtt</t>
  </si>
  <si>
    <t>Kiegészítő melléklet aláírás előtt</t>
  </si>
  <si>
    <t>Üzleti jelentés aláírás előtt</t>
  </si>
  <si>
    <t>Záró tárgyalás előkészítése gazdasági-és számviteli vezetővel</t>
  </si>
  <si>
    <t>Jóváhagyás (aláírás) napja -3</t>
  </si>
  <si>
    <t>Végleges beszámoló aláírás előtt</t>
  </si>
  <si>
    <t>Záró tárgyalás első számú vezetővel és a gazdasági vezetéssel (vezetői levél, könyvvizsgálói jelentés tervezet átadása)</t>
  </si>
  <si>
    <t>A beszámoló elfogadása igazgatóság/ vezérigazgató/ügyvezető által, teljességi nyilatkozat, aláírt könyvvizsgálói jelentés</t>
  </si>
  <si>
    <t xml:space="preserve">Jóváhagyás (aláírás) napja </t>
  </si>
  <si>
    <t>Beszámolót elfogadó közgyűlés/taggyűlés napja</t>
  </si>
  <si>
    <t xml:space="preserve">Közgyűlés/Taggyűlés napja </t>
  </si>
  <si>
    <t>Beszámoló letétbehelyezésének és közzétételének igazolása</t>
  </si>
  <si>
    <t>KOCKÁZATRA ADOTT VÁLASZOK</t>
  </si>
  <si>
    <t>RELEVÁNS?</t>
  </si>
  <si>
    <t>LÉNYEGES?</t>
  </si>
  <si>
    <t>Kontroll kockázat</t>
  </si>
  <si>
    <t>További eljárások</t>
  </si>
  <si>
    <t>Értéke magasabb mint a lényegesség?
IGEN/NEM</t>
  </si>
  <si>
    <t>Lényegesség TERV</t>
  </si>
  <si>
    <t>Lényegesség TÉNY</t>
  </si>
  <si>
    <t>Végrehajtási lényegesség % TERV-TÉNY</t>
  </si>
  <si>
    <t>Egyértelműen elhanyagolható TERV</t>
  </si>
  <si>
    <t>Egyértelműen elhanyagolható TÉNY</t>
  </si>
  <si>
    <t>TERV-TÉNY változás értékelése
Terv&lt;=&gt;Tény</t>
  </si>
  <si>
    <t>Jelentős kockázat</t>
  </si>
  <si>
    <t>PÉNZÜGYI KIMUTATÁSOK</t>
  </si>
  <si>
    <t>Immateriális javak - NÉ</t>
  </si>
  <si>
    <t>Tárgyi eszközök - NÉ</t>
  </si>
  <si>
    <t>Befektetett pénzügyi eszközök - NÉ</t>
  </si>
  <si>
    <t>Halasztott adókövetelés - NÉ</t>
  </si>
  <si>
    <t>Készletek - NÉ</t>
  </si>
  <si>
    <t>Követelések - NÉ</t>
  </si>
  <si>
    <t>Értékpapírok - NÉ</t>
  </si>
  <si>
    <t>Pénzeszközök - NÉ</t>
  </si>
  <si>
    <t>Saját tőke - NÉ</t>
  </si>
  <si>
    <t>Céltartalékok - NÉ</t>
  </si>
  <si>
    <t>Hátrasorolt kötelezettségek - NÉ</t>
  </si>
  <si>
    <t>Hosszú lejáratú kötelezettségek - NÉ</t>
  </si>
  <si>
    <t>Rövid lejáratú kötelezettségek - NÉ</t>
  </si>
  <si>
    <t>Passzív időbeli elhatárolások - NÉ</t>
  </si>
  <si>
    <t>Nettó árbevétel - NÉ</t>
  </si>
  <si>
    <t>Aktivált saját teljesítmények - NÉ</t>
  </si>
  <si>
    <t>Egyéb bevétel - NÉ</t>
  </si>
  <si>
    <t>Pénzügyi bevételek - NÉ</t>
  </si>
  <si>
    <t>Anyagjellegű ráfordítások - NÉ</t>
  </si>
  <si>
    <t>Személyi jellegű ráfordítások - NÉ</t>
  </si>
  <si>
    <t>Értékcsökkenés - NÉ</t>
  </si>
  <si>
    <t>Egyéb ráfordítás - NÉ</t>
  </si>
  <si>
    <t>Pénzügyi ráfordítás - 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</si>
</sst>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54" x14ac:knownFonts="1">
    <font>
      <sz val="11"/>
      <name val="Arial"/>
    </font>
    <font>
      <sz val="11"/>
      <name val="Arial Narrow"/>
    </font>
    <font>
      <b/>
      <sz val="11"/>
      <name val="Arial Narrow"/>
    </font>
    <font>
      <b/>
      <sz val="10"/>
      <name val="Arial Narrow"/>
    </font>
    <font>
      <sz val="10"/>
      <name val="Arial Narrow"/>
    </font>
    <font>
      <sz val="12"/>
      <name val="Arial Narrow"/>
    </font>
    <font>
      <i/>
      <sz val="11"/>
      <name val="Arial Narrow"/>
    </font>
    <font>
      <sz val="10"/>
      <color rgb="FF0000FF"/>
      <name val="Arial Narrow"/>
    </font>
    <font>
      <b/>
      <sz val="10"/>
      <color rgb="FF0000FF"/>
      <name val="Arial Narrow"/>
    </font>
    <font>
      <b/>
      <sz val="9"/>
      <name val="Arial Narrow"/>
    </font>
    <font>
      <u/>
      <sz val="10"/>
      <name val="Arial Narrow"/>
    </font>
    <font>
      <b/>
      <sz val="10"/>
      <color rgb="FFFF0000"/>
      <name val="Arial Narrow"/>
    </font>
    <font>
      <sz val="10"/>
      <color rgb="FF000000"/>
      <name val="Arial Narrow"/>
    </font>
    <font>
      <sz val="11"/>
      <color rgb="FF000000"/>
      <name val="Arial Narrow"/>
    </font>
    <font>
      <b/>
      <sz val="11"/>
      <color rgb="FFFF0000"/>
      <name val="Arial Narrow"/>
    </font>
    <font>
      <b/>
      <sz val="12"/>
      <name val="Arial Narrow"/>
    </font>
    <font>
      <b/>
      <sz val="10"/>
      <color rgb="FF0066CC"/>
      <name val="Arial Narrow"/>
    </font>
    <font>
      <b/>
      <sz val="11"/>
      <color rgb="FF0066CC"/>
      <name val="Arial Narrow"/>
    </font>
    <font>
      <b/>
      <sz val="11"/>
      <color rgb="FF969696"/>
      <name val="Arial Narrow"/>
    </font>
    <font>
      <b/>
      <sz val="11"/>
      <color rgb="FF0000FF"/>
      <name val="Arial Narrow"/>
    </font>
    <font>
      <b/>
      <i/>
      <sz val="8"/>
      <name val="Arial Narrow"/>
    </font>
    <font>
      <b/>
      <sz val="8"/>
      <name val="Tahoma"/>
    </font>
    <font>
      <i/>
      <sz val="10"/>
      <name val="Arial Narrow"/>
    </font>
    <font>
      <sz val="11"/>
      <name val="Arial"/>
    </font>
    <font>
      <b/>
      <i/>
      <sz val="10"/>
      <name val="Arial Narrow"/>
    </font>
    <font>
      <b/>
      <sz val="14"/>
      <name val="Arial CE"/>
    </font>
    <font>
      <sz val="9"/>
      <name val="Arial Narrow"/>
    </font>
    <font>
      <b/>
      <sz val="14"/>
      <name val="Arial Narrow"/>
    </font>
    <font>
      <sz val="10"/>
      <color rgb="FFFF0000"/>
      <name val="Arial Narrow"/>
    </font>
    <font>
      <sz val="10"/>
      <color rgb="FFFFFFFF"/>
      <name val="Arial Narrow"/>
    </font>
    <font>
      <b/>
      <sz val="12"/>
      <color rgb="FFFF0000"/>
      <name val="Arial Narrow"/>
    </font>
    <font>
      <sz val="11"/>
      <color rgb="FFFFFFFF"/>
      <name val="Arial Narrow"/>
    </font>
    <font>
      <sz val="10"/>
      <color rgb="FFCCFFCC"/>
      <name val="Arial Narrow"/>
    </font>
    <font>
      <b/>
      <sz val="11"/>
      <color rgb="FF000000"/>
      <name val="Arial Narrow"/>
    </font>
    <font>
      <b/>
      <sz val="13"/>
      <name val="Arial Narrow"/>
    </font>
    <font>
      <sz val="13"/>
      <name val="Arial Narrow"/>
    </font>
    <font>
      <i/>
      <sz val="13"/>
      <name val="Arial Narrow"/>
    </font>
    <font>
      <b/>
      <u/>
      <sz val="13"/>
      <name val="Arial Narrow"/>
    </font>
    <font>
      <b/>
      <i/>
      <sz val="12"/>
      <name val="Arial Narrow"/>
    </font>
    <font>
      <b/>
      <sz val="10"/>
      <color rgb="FF0070C0"/>
      <name val="Arial Narrow"/>
    </font>
    <font>
      <u/>
      <sz val="11"/>
      <color rgb="FF0000FF"/>
      <name val="Arial"/>
    </font>
    <font>
      <b/>
      <sz val="11"/>
      <color rgb="FF0066CC"/>
      <name val="Arial Narrow"/>
    </font>
    <font>
      <b/>
      <sz val="10"/>
      <color rgb="FF000000"/>
      <name val="Arial Narrow"/>
    </font>
    <font>
      <b/>
      <sz val="24"/>
      <name val="Arial Narrow"/>
    </font>
    <font>
      <sz val="9"/>
      <color rgb="FF000000"/>
      <name val="Arial Narrow"/>
    </font>
    <font>
      <b/>
      <sz val="16"/>
      <color rgb="FF000000"/>
      <name val="Arial Narrow"/>
    </font>
    <font>
      <b/>
      <u/>
      <sz val="14"/>
      <name val="Arial Narrow"/>
    </font>
    <font>
      <b/>
      <sz val="11"/>
      <color rgb="FF000000"/>
      <name val="Arial Narrow"/>
    </font>
    <font>
      <b/>
      <sz val="11"/>
      <name val="Arial"/>
    </font>
    <font>
      <b/>
      <sz val="9"/>
      <color rgb="FFFF0000"/>
      <name val="Arial Narrow"/>
    </font>
    <font>
      <sz val="8"/>
      <name val="Arial Narrow"/>
    </font>
    <font>
      <b/>
      <sz val="10"/>
      <color rgb="FF000000"/>
      <name val="Arial Narrow"/>
    </font>
    <font>
      <sz val="10"/>
      <name val="Arial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969696"/>
        <bgColor indexed="64"/>
      </patternFill>
    </fill>
  </fills>
  <borders count="29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 diagonalUp="1">
      <left/>
      <right style="thin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 diagonalUp="1">
      <left style="medium">
        <color rgb="FF000000"/>
      </left>
      <right style="thin">
        <color rgb="FF000000"/>
      </right>
      <top/>
      <bottom style="medium">
        <color rgb="FF000000"/>
      </bottom>
      <diagonal style="thin">
        <color rgb="FF000000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 diagonalUp="1"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 diagonalUp="1">
      <left/>
      <right/>
      <top style="thin">
        <color rgb="FF000000"/>
      </top>
      <bottom style="medium">
        <color rgb="FF000000"/>
      </bottom>
      <diagonal style="thin">
        <color rgb="FF000000"/>
      </diagonal>
    </border>
    <border diagonalUp="1">
      <left/>
      <right/>
      <top/>
      <bottom style="medium">
        <color rgb="FF000000"/>
      </bottom>
      <diagonal style="thin">
        <color rgb="FF000000"/>
      </diagonal>
    </border>
    <border diagonalUp="1"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 style="thin">
        <color rgb="FF000000"/>
      </diagonal>
    </border>
    <border diagonalUp="1">
      <left style="thin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 diagonalUp="1"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 diagonalUp="1"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 style="thin">
        <color rgb="FF000000"/>
      </diagonal>
    </border>
    <border diagonalUp="1">
      <left/>
      <right/>
      <top style="thin">
        <color rgb="FF000000"/>
      </top>
      <bottom style="double">
        <color rgb="FF000000"/>
      </bottom>
      <diagonal style="thin">
        <color rgb="FF000000"/>
      </diagonal>
    </border>
    <border diagonalUp="1"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 style="thin">
        <color rgb="FF000000"/>
      </diagonal>
    </border>
    <border>
      <left style="medium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53" fillId="0" borderId="289"/>
    <xf numFmtId="0" fontId="53" fillId="0" borderId="289"/>
    <xf numFmtId="0" fontId="23" fillId="0" borderId="289"/>
  </cellStyleXfs>
  <cellXfs count="909">
    <xf numFmtId="0" fontId="0" fillId="0" borderId="0" xfId="0"/>
    <xf numFmtId="0" fontId="3" fillId="2" borderId="0" xfId="0" applyFont="1" applyFill="1" applyAlignment="1">
      <alignment horizontal="center"/>
    </xf>
    <xf numFmtId="0" fontId="4" fillId="3" borderId="0" xfId="0" applyFont="1" applyFill="1" applyAlignment="1"/>
    <xf numFmtId="0" fontId="4" fillId="0" borderId="0" xfId="0" applyFont="1" applyFill="1" applyAlignment="1"/>
    <xf numFmtId="0" fontId="7" fillId="2" borderId="0" xfId="0" applyFont="1" applyFill="1" applyAlignment="1"/>
    <xf numFmtId="0" fontId="4" fillId="2" borderId="0" xfId="0" applyFont="1" applyFill="1" applyAlignment="1"/>
    <xf numFmtId="0" fontId="2" fillId="0" borderId="7" xfId="0" applyFont="1" applyFill="1" applyBorder="1" applyAlignment="1"/>
    <xf numFmtId="0" fontId="3" fillId="2" borderId="7" xfId="0" applyFont="1" applyFill="1" applyBorder="1" applyAlignment="1"/>
    <xf numFmtId="0" fontId="18" fillId="0" borderId="7" xfId="0" applyFont="1" applyFill="1" applyBorder="1" applyAlignment="1"/>
    <xf numFmtId="0" fontId="47" fillId="0" borderId="7" xfId="0" applyFont="1" applyFill="1" applyBorder="1" applyAlignment="1"/>
    <xf numFmtId="0" fontId="1" fillId="2" borderId="7" xfId="0" applyFont="1" applyFill="1" applyBorder="1" applyAlignment="1"/>
    <xf numFmtId="0" fontId="19" fillId="0" borderId="7" xfId="0" applyFont="1" applyFill="1" applyBorder="1" applyAlignment="1"/>
    <xf numFmtId="0" fontId="4" fillId="2" borderId="7" xfId="0" applyFont="1" applyFill="1" applyBorder="1" applyAlignment="1"/>
    <xf numFmtId="0" fontId="8" fillId="2" borderId="7" xfId="0" applyFont="1" applyFill="1" applyBorder="1" applyAlignment="1"/>
    <xf numFmtId="0" fontId="28" fillId="3" borderId="0" xfId="0" applyFont="1" applyFill="1" applyAlignment="1"/>
    <xf numFmtId="16" fontId="4" fillId="3" borderId="0" xfId="0" applyNumberFormat="1" applyFont="1" applyFill="1" applyAlignment="1"/>
    <xf numFmtId="0" fontId="24" fillId="2" borderId="7" xfId="0" applyFont="1" applyFill="1" applyBorder="1" applyAlignment="1"/>
    <xf numFmtId="0" fontId="7" fillId="3" borderId="0" xfId="0" applyFont="1" applyFill="1" applyAlignment="1"/>
    <xf numFmtId="0" fontId="27" fillId="2" borderId="0" xfId="0" applyFont="1" applyFill="1" applyAlignment="1">
      <alignment horizontal="left"/>
    </xf>
    <xf numFmtId="0" fontId="1" fillId="3" borderId="0" xfId="0" applyFont="1" applyFill="1" applyAlignment="1"/>
    <xf numFmtId="0" fontId="3" fillId="2" borderId="0" xfId="0" applyFont="1" applyFill="1" applyAlignment="1">
      <alignment horizontal="left"/>
    </xf>
    <xf numFmtId="14" fontId="29" fillId="0" borderId="0" xfId="0" applyNumberFormat="1" applyFont="1" applyFill="1" applyAlignment="1"/>
    <xf numFmtId="14" fontId="31" fillId="3" borderId="0" xfId="0" applyNumberFormat="1" applyFont="1" applyFill="1" applyAlignment="1"/>
    <xf numFmtId="0" fontId="30" fillId="3" borderId="0" xfId="0" applyFont="1" applyFill="1" applyAlignment="1"/>
    <xf numFmtId="0" fontId="2" fillId="2" borderId="0" xfId="0" applyFont="1" applyFill="1" applyAlignment="1"/>
    <xf numFmtId="0" fontId="17" fillId="3" borderId="0" xfId="0" applyFont="1" applyFill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3" fillId="3" borderId="3" xfId="0" applyFont="1" applyFill="1" applyBorder="1" applyAlignment="1"/>
    <xf numFmtId="0" fontId="3" fillId="0" borderId="2" xfId="0" applyFont="1" applyFill="1" applyBorder="1" applyAlignment="1"/>
    <xf numFmtId="0" fontId="3" fillId="2" borderId="3" xfId="0" applyFont="1" applyFill="1" applyBorder="1" applyAlignment="1"/>
    <xf numFmtId="0" fontId="3" fillId="2" borderId="2" xfId="0" applyFont="1" applyFill="1" applyBorder="1" applyAlignment="1"/>
    <xf numFmtId="0" fontId="3" fillId="2" borderId="6" xfId="0" applyFont="1" applyFill="1" applyBorder="1" applyAlignment="1">
      <alignment horizontal="left"/>
    </xf>
    <xf numFmtId="0" fontId="3" fillId="2" borderId="0" xfId="0" applyFont="1" applyFill="1" applyAlignment="1"/>
    <xf numFmtId="0" fontId="14" fillId="2" borderId="0" xfId="0" applyFont="1" applyFill="1" applyAlignment="1"/>
    <xf numFmtId="0" fontId="11" fillId="2" borderId="0" xfId="0" applyFont="1" applyFill="1" applyAlignment="1"/>
    <xf numFmtId="0" fontId="3" fillId="2" borderId="42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/>
    </xf>
    <xf numFmtId="0" fontId="3" fillId="2" borderId="56" xfId="0" applyFont="1" applyFill="1" applyBorder="1" applyAlignment="1">
      <alignment horizontal="left" vertical="center"/>
    </xf>
    <xf numFmtId="164" fontId="3" fillId="0" borderId="16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justify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center"/>
    </xf>
    <xf numFmtId="0" fontId="4" fillId="2" borderId="58" xfId="0" applyFont="1" applyFill="1" applyBorder="1" applyAlignment="1">
      <alignment horizontal="justify" vertical="center" wrapText="1"/>
    </xf>
    <xf numFmtId="164" fontId="3" fillId="2" borderId="18" xfId="0" applyNumberFormat="1" applyFont="1" applyFill="1" applyBorder="1" applyAlignment="1">
      <alignment horizontal="right" vertical="center" wrapText="1"/>
    </xf>
    <xf numFmtId="0" fontId="17" fillId="0" borderId="18" xfId="0" applyFont="1" applyFill="1" applyBorder="1" applyAlignment="1">
      <alignment horizontal="center"/>
    </xf>
    <xf numFmtId="0" fontId="4" fillId="0" borderId="52" xfId="0" applyFont="1" applyFill="1" applyBorder="1" applyAlignment="1">
      <alignment horizontal="justify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left" vertical="center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justify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0" fontId="4" fillId="2" borderId="45" xfId="0" applyFont="1" applyFill="1" applyBorder="1" applyAlignment="1">
      <alignment horizontal="justify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164" fontId="3" fillId="4" borderId="10" xfId="0" applyNumberFormat="1" applyFont="1" applyFill="1" applyBorder="1" applyAlignment="1">
      <alignment horizontal="right" vertical="center" wrapText="1"/>
    </xf>
    <xf numFmtId="0" fontId="17" fillId="0" borderId="10" xfId="0" applyFont="1" applyFill="1" applyBorder="1" applyAlignment="1">
      <alignment horizontal="center"/>
    </xf>
    <xf numFmtId="0" fontId="3" fillId="0" borderId="0" xfId="0" applyFont="1" applyFill="1" applyAlignment="1"/>
    <xf numFmtId="0" fontId="15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/>
    <xf numFmtId="14" fontId="29" fillId="2" borderId="0" xfId="0" applyNumberFormat="1" applyFont="1" applyFill="1" applyAlignment="1"/>
    <xf numFmtId="0" fontId="32" fillId="3" borderId="0" xfId="0" applyFont="1" applyFill="1" applyAlignment="1"/>
    <xf numFmtId="0" fontId="11" fillId="2" borderId="0" xfId="0" applyFont="1" applyFill="1" applyAlignment="1">
      <alignment horizontal="left"/>
    </xf>
    <xf numFmtId="3" fontId="3" fillId="2" borderId="0" xfId="0" applyNumberFormat="1" applyFont="1" applyFill="1" applyAlignment="1"/>
    <xf numFmtId="0" fontId="3" fillId="2" borderId="0" xfId="0" applyFont="1" applyFill="1" applyAlignment="1">
      <alignment horizontal="right"/>
    </xf>
    <xf numFmtId="0" fontId="16" fillId="3" borderId="0" xfId="0" applyFont="1" applyFill="1" applyAlignment="1"/>
    <xf numFmtId="0" fontId="4" fillId="2" borderId="84" xfId="0" applyFont="1" applyFill="1" applyBorder="1" applyAlignment="1"/>
    <xf numFmtId="14" fontId="3" fillId="3" borderId="3" xfId="0" applyNumberFormat="1" applyFont="1" applyFill="1" applyBorder="1" applyAlignment="1"/>
    <xf numFmtId="0" fontId="4" fillId="0" borderId="3" xfId="0" applyFont="1" applyFill="1" applyBorder="1" applyAlignment="1"/>
    <xf numFmtId="0" fontId="4" fillId="0" borderId="84" xfId="0" applyFont="1" applyFill="1" applyBorder="1" applyAlignment="1"/>
    <xf numFmtId="0" fontId="4" fillId="0" borderId="82" xfId="0" applyFont="1" applyFill="1" applyBorder="1" applyAlignment="1"/>
    <xf numFmtId="0" fontId="4" fillId="2" borderId="3" xfId="0" applyFont="1" applyFill="1" applyBorder="1" applyAlignment="1"/>
    <xf numFmtId="0" fontId="4" fillId="2" borderId="82" xfId="0" applyFont="1" applyFill="1" applyBorder="1" applyAlignment="1"/>
    <xf numFmtId="0" fontId="3" fillId="2" borderId="3" xfId="0" applyFont="1" applyFill="1" applyBorder="1" applyAlignment="1">
      <alignment horizontal="left"/>
    </xf>
    <xf numFmtId="0" fontId="1" fillId="2" borderId="3" xfId="0" applyFont="1" applyFill="1" applyBorder="1" applyAlignment="1"/>
    <xf numFmtId="0" fontId="1" fillId="2" borderId="84" xfId="0" applyFont="1" applyFill="1" applyBorder="1" applyAlignment="1"/>
    <xf numFmtId="0" fontId="1" fillId="2" borderId="82" xfId="0" applyFont="1" applyFill="1" applyBorder="1" applyAlignment="1"/>
    <xf numFmtId="0" fontId="4" fillId="2" borderId="0" xfId="0" applyFont="1" applyFill="1" applyAlignment="1">
      <alignment horizontal="right"/>
    </xf>
    <xf numFmtId="0" fontId="3" fillId="3" borderId="0" xfId="0" applyFont="1" applyFill="1" applyAlignment="1"/>
    <xf numFmtId="3" fontId="3" fillId="2" borderId="3" xfId="0" applyNumberFormat="1" applyFont="1" applyFill="1" applyBorder="1" applyAlignment="1"/>
    <xf numFmtId="0" fontId="11" fillId="2" borderId="3" xfId="0" applyFont="1" applyFill="1" applyBorder="1" applyAlignment="1"/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right"/>
    </xf>
    <xf numFmtId="0" fontId="2" fillId="0" borderId="99" xfId="0" applyFont="1" applyFill="1" applyBorder="1" applyAlignment="1"/>
    <xf numFmtId="0" fontId="3" fillId="2" borderId="111" xfId="0" applyFont="1" applyFill="1" applyBorder="1" applyAlignment="1">
      <alignment horizontal="center" wrapText="1"/>
    </xf>
    <xf numFmtId="0" fontId="3" fillId="2" borderId="102" xfId="0" applyFont="1" applyFill="1" applyBorder="1" applyAlignment="1">
      <alignment horizontal="center"/>
    </xf>
    <xf numFmtId="164" fontId="4" fillId="2" borderId="82" xfId="0" applyNumberFormat="1" applyFont="1" applyFill="1" applyBorder="1" applyAlignment="1">
      <alignment horizontal="right" vertical="center"/>
    </xf>
    <xf numFmtId="0" fontId="3" fillId="2" borderId="154" xfId="0" applyFont="1" applyFill="1" applyBorder="1" applyAlignment="1"/>
    <xf numFmtId="0" fontId="4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14" xfId="0" applyFont="1" applyFill="1" applyBorder="1" applyAlignment="1">
      <alignment horizontal="center"/>
    </xf>
    <xf numFmtId="0" fontId="3" fillId="2" borderId="82" xfId="0" applyFont="1" applyFill="1" applyBorder="1" applyAlignment="1">
      <alignment horizontal="center"/>
    </xf>
    <xf numFmtId="0" fontId="4" fillId="2" borderId="108" xfId="0" applyFont="1" applyFill="1" applyBorder="1" applyAlignment="1"/>
    <xf numFmtId="164" fontId="4" fillId="2" borderId="15" xfId="0" applyNumberFormat="1" applyFont="1" applyFill="1" applyBorder="1" applyAlignment="1"/>
    <xf numFmtId="3" fontId="4" fillId="5" borderId="15" xfId="0" applyNumberFormat="1" applyFont="1" applyFill="1" applyBorder="1" applyAlignment="1">
      <alignment horizontal="center"/>
    </xf>
    <xf numFmtId="16" fontId="4" fillId="2" borderId="15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164" fontId="4" fillId="2" borderId="93" xfId="0" applyNumberFormat="1" applyFont="1" applyFill="1" applyBorder="1" applyAlignment="1"/>
    <xf numFmtId="164" fontId="4" fillId="2" borderId="82" xfId="0" applyNumberFormat="1" applyFont="1" applyFill="1" applyBorder="1" applyAlignment="1"/>
    <xf numFmtId="0" fontId="22" fillId="3" borderId="0" xfId="0" applyFont="1" applyFill="1" applyAlignment="1"/>
    <xf numFmtId="0" fontId="22" fillId="3" borderId="109" xfId="0" applyFont="1" applyFill="1" applyBorder="1" applyAlignment="1"/>
    <xf numFmtId="3" fontId="4" fillId="3" borderId="97" xfId="0" applyNumberFormat="1" applyFont="1" applyFill="1" applyBorder="1" applyAlignment="1"/>
    <xf numFmtId="3" fontId="4" fillId="5" borderId="97" xfId="0" applyNumberFormat="1" applyFont="1" applyFill="1" applyBorder="1" applyAlignment="1">
      <alignment horizontal="center"/>
    </xf>
    <xf numFmtId="2" fontId="4" fillId="3" borderId="97" xfId="0" applyNumberFormat="1" applyFont="1" applyFill="1" applyBorder="1" applyAlignment="1">
      <alignment horizontal="center"/>
    </xf>
    <xf numFmtId="0" fontId="4" fillId="3" borderId="97" xfId="0" applyFont="1" applyFill="1" applyBorder="1" applyAlignment="1">
      <alignment horizontal="center"/>
    </xf>
    <xf numFmtId="164" fontId="4" fillId="2" borderId="98" xfId="0" applyNumberFormat="1" applyFont="1" applyFill="1" applyBorder="1" applyAlignment="1"/>
    <xf numFmtId="0" fontId="3" fillId="2" borderId="65" xfId="0" applyFont="1" applyFill="1" applyBorder="1" applyAlignment="1">
      <alignment vertical="top"/>
    </xf>
    <xf numFmtId="0" fontId="4" fillId="2" borderId="55" xfId="0" applyFont="1" applyFill="1" applyBorder="1" applyAlignment="1">
      <alignment horizontal="left"/>
    </xf>
    <xf numFmtId="3" fontId="4" fillId="2" borderId="80" xfId="0" applyNumberFormat="1" applyFont="1" applyFill="1" applyBorder="1" applyAlignment="1"/>
    <xf numFmtId="0" fontId="4" fillId="2" borderId="80" xfId="0" applyFont="1" applyFill="1" applyBorder="1" applyAlignment="1"/>
    <xf numFmtId="164" fontId="4" fillId="2" borderId="23" xfId="0" applyNumberFormat="1" applyFont="1" applyFill="1" applyBorder="1" applyAlignment="1">
      <alignment horizontal="right"/>
    </xf>
    <xf numFmtId="0" fontId="4" fillId="2" borderId="63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2" borderId="64" xfId="0" applyFont="1" applyFill="1" applyBorder="1" applyAlignment="1"/>
    <xf numFmtId="164" fontId="4" fillId="3" borderId="61" xfId="0" applyNumberFormat="1" applyFont="1" applyFill="1" applyBorder="1" applyAlignment="1"/>
    <xf numFmtId="3" fontId="4" fillId="2" borderId="65" xfId="0" applyNumberFormat="1" applyFont="1" applyFill="1" applyBorder="1" applyAlignment="1">
      <alignment horizontal="left"/>
    </xf>
    <xf numFmtId="3" fontId="22" fillId="3" borderId="12" xfId="0" applyNumberFormat="1" applyFont="1" applyFill="1" applyBorder="1" applyAlignment="1"/>
    <xf numFmtId="3" fontId="4" fillId="3" borderId="12" xfId="0" applyNumberFormat="1" applyFont="1" applyFill="1" applyBorder="1" applyAlignment="1"/>
    <xf numFmtId="0" fontId="4" fillId="3" borderId="12" xfId="0" applyFont="1" applyFill="1" applyBorder="1" applyAlignment="1"/>
    <xf numFmtId="164" fontId="4" fillId="3" borderId="62" xfId="0" applyNumberFormat="1" applyFont="1" applyFill="1" applyBorder="1" applyAlignment="1"/>
    <xf numFmtId="0" fontId="3" fillId="2" borderId="33" xfId="0" applyFont="1" applyFill="1" applyBorder="1" applyAlignment="1"/>
    <xf numFmtId="3" fontId="3" fillId="2" borderId="34" xfId="0" applyNumberFormat="1" applyFont="1" applyFill="1" applyBorder="1" applyAlignment="1"/>
    <xf numFmtId="0" fontId="3" fillId="2" borderId="80" xfId="0" applyFont="1" applyFill="1" applyBorder="1" applyAlignment="1"/>
    <xf numFmtId="164" fontId="3" fillId="2" borderId="23" xfId="0" applyNumberFormat="1" applyFont="1" applyFill="1" applyBorder="1" applyAlignment="1"/>
    <xf numFmtId="0" fontId="3" fillId="2" borderId="63" xfId="0" applyFont="1" applyFill="1" applyBorder="1" applyAlignment="1"/>
    <xf numFmtId="3" fontId="3" fillId="2" borderId="82" xfId="0" applyNumberFormat="1" applyFont="1" applyFill="1" applyBorder="1" applyAlignment="1"/>
    <xf numFmtId="3" fontId="3" fillId="2" borderId="82" xfId="0" applyNumberFormat="1" applyFont="1" applyFill="1" applyBorder="1" applyAlignment="1">
      <alignment horizontal="right"/>
    </xf>
    <xf numFmtId="0" fontId="4" fillId="2" borderId="115" xfId="0" applyFont="1" applyFill="1" applyBorder="1" applyAlignment="1">
      <alignment horizontal="center"/>
    </xf>
    <xf numFmtId="0" fontId="4" fillId="3" borderId="115" xfId="0" applyFont="1" applyFill="1" applyBorder="1" applyAlignment="1">
      <alignment horizontal="center"/>
    </xf>
    <xf numFmtId="164" fontId="3" fillId="2" borderId="51" xfId="0" applyNumberFormat="1" applyFont="1" applyFill="1" applyBorder="1" applyAlignment="1"/>
    <xf numFmtId="0" fontId="3" fillId="2" borderId="35" xfId="0" applyFont="1" applyFill="1" applyBorder="1" applyAlignment="1"/>
    <xf numFmtId="3" fontId="3" fillId="2" borderId="36" xfId="0" applyNumberFormat="1" applyFont="1" applyFill="1" applyBorder="1" applyAlignment="1"/>
    <xf numFmtId="16" fontId="4" fillId="2" borderId="77" xfId="0" applyNumberFormat="1" applyFont="1" applyFill="1" applyBorder="1" applyAlignment="1">
      <alignment horizontal="center"/>
    </xf>
    <xf numFmtId="0" fontId="4" fillId="3" borderId="157" xfId="0" applyFont="1" applyFill="1" applyBorder="1" applyAlignment="1">
      <alignment horizontal="center"/>
    </xf>
    <xf numFmtId="164" fontId="3" fillId="0" borderId="39" xfId="0" applyNumberFormat="1" applyFont="1" applyFill="1" applyBorder="1" applyAlignment="1"/>
    <xf numFmtId="164" fontId="4" fillId="2" borderId="0" xfId="0" applyNumberFormat="1" applyFont="1" applyFill="1" applyAlignment="1"/>
    <xf numFmtId="0" fontId="3" fillId="3" borderId="82" xfId="0" applyFont="1" applyFill="1" applyBorder="1" applyAlignment="1"/>
    <xf numFmtId="3" fontId="4" fillId="3" borderId="82" xfId="0" applyNumberFormat="1" applyFont="1" applyFill="1" applyBorder="1" applyAlignment="1"/>
    <xf numFmtId="0" fontId="4" fillId="3" borderId="82" xfId="0" applyFont="1" applyFill="1" applyBorder="1" applyAlignment="1"/>
    <xf numFmtId="0" fontId="2" fillId="0" borderId="130" xfId="0" applyFont="1" applyFill="1" applyBorder="1" applyAlignment="1">
      <alignment vertical="center"/>
    </xf>
    <xf numFmtId="3" fontId="4" fillId="2" borderId="130" xfId="0" applyNumberFormat="1" applyFont="1" applyFill="1" applyBorder="1" applyAlignment="1"/>
    <xf numFmtId="0" fontId="4" fillId="2" borderId="130" xfId="0" applyFont="1" applyFill="1" applyBorder="1" applyAlignment="1"/>
    <xf numFmtId="164" fontId="4" fillId="2" borderId="130" xfId="0" applyNumberFormat="1" applyFont="1" applyFill="1" applyBorder="1" applyAlignment="1">
      <alignment horizontal="right" vertical="center"/>
    </xf>
    <xf numFmtId="3" fontId="4" fillId="5" borderId="184" xfId="0" applyNumberFormat="1" applyFont="1" applyFill="1" applyBorder="1" applyAlignment="1">
      <alignment horizontal="center"/>
    </xf>
    <xf numFmtId="164" fontId="4" fillId="2" borderId="191" xfId="0" applyNumberFormat="1" applyFont="1" applyFill="1" applyBorder="1" applyAlignment="1">
      <alignment horizontal="right" vertical="center"/>
    </xf>
    <xf numFmtId="0" fontId="3" fillId="3" borderId="130" xfId="0" applyFont="1" applyFill="1" applyBorder="1" applyAlignment="1"/>
    <xf numFmtId="3" fontId="4" fillId="3" borderId="130" xfId="0" applyNumberFormat="1" applyFont="1" applyFill="1" applyBorder="1" applyAlignment="1"/>
    <xf numFmtId="0" fontId="4" fillId="3" borderId="130" xfId="0" applyFont="1" applyFill="1" applyBorder="1" applyAlignment="1"/>
    <xf numFmtId="0" fontId="41" fillId="3" borderId="130" xfId="0" applyFont="1" applyFill="1" applyBorder="1" applyAlignment="1"/>
    <xf numFmtId="0" fontId="2" fillId="0" borderId="82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4" fillId="3" borderId="82" xfId="0" applyFont="1" applyFill="1" applyBorder="1" applyAlignment="1">
      <alignment vertical="center"/>
    </xf>
    <xf numFmtId="0" fontId="4" fillId="3" borderId="82" xfId="0" applyFont="1" applyFill="1" applyBorder="1" applyAlignment="1">
      <alignment wrapText="1"/>
    </xf>
    <xf numFmtId="0" fontId="3" fillId="2" borderId="138" xfId="0" applyFont="1" applyFill="1" applyBorder="1" applyAlignment="1">
      <alignment vertical="center"/>
    </xf>
    <xf numFmtId="3" fontId="4" fillId="2" borderId="158" xfId="0" applyNumberFormat="1" applyFont="1" applyFill="1" applyBorder="1" applyAlignment="1"/>
    <xf numFmtId="164" fontId="3" fillId="2" borderId="159" xfId="0" applyNumberFormat="1" applyFont="1" applyFill="1" applyBorder="1" applyAlignment="1">
      <alignment horizontal="center" vertical="center" wrapText="1"/>
    </xf>
    <xf numFmtId="0" fontId="3" fillId="2" borderId="159" xfId="0" applyFont="1" applyFill="1" applyBorder="1" applyAlignment="1">
      <alignment horizontal="center" vertical="center" wrapText="1"/>
    </xf>
    <xf numFmtId="164" fontId="3" fillId="2" borderId="160" xfId="0" applyNumberFormat="1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right" vertical="top" wrapText="1"/>
    </xf>
    <xf numFmtId="0" fontId="4" fillId="2" borderId="161" xfId="0" applyFont="1" applyFill="1" applyBorder="1" applyAlignment="1"/>
    <xf numFmtId="3" fontId="4" fillId="2" borderId="162" xfId="0" applyNumberFormat="1" applyFont="1" applyFill="1" applyBorder="1" applyAlignment="1"/>
    <xf numFmtId="164" fontId="4" fillId="2" borderId="163" xfId="0" applyNumberFormat="1" applyFont="1" applyFill="1" applyBorder="1" applyAlignment="1"/>
    <xf numFmtId="2" fontId="4" fillId="2" borderId="163" xfId="0" applyNumberFormat="1" applyFont="1" applyFill="1" applyBorder="1" applyAlignment="1">
      <alignment horizontal="center"/>
    </xf>
    <xf numFmtId="0" fontId="4" fillId="2" borderId="163" xfId="0" applyFont="1" applyFill="1" applyBorder="1" applyAlignment="1">
      <alignment horizontal="center"/>
    </xf>
    <xf numFmtId="164" fontId="4" fillId="3" borderId="163" xfId="0" applyNumberFormat="1" applyFont="1" applyFill="1" applyBorder="1" applyAlignment="1"/>
    <xf numFmtId="164" fontId="4" fillId="3" borderId="164" xfId="0" applyNumberFormat="1" applyFont="1" applyFill="1" applyBorder="1" applyAlignment="1"/>
    <xf numFmtId="0" fontId="24" fillId="3" borderId="0" xfId="0" applyFont="1" applyFill="1" applyAlignment="1">
      <alignment horizontal="left" vertical="top" wrapText="1"/>
    </xf>
    <xf numFmtId="0" fontId="24" fillId="3" borderId="82" xfId="0" applyFont="1" applyFill="1" applyBorder="1" applyAlignment="1">
      <alignment horizontal="left" vertical="top" wrapText="1"/>
    </xf>
    <xf numFmtId="0" fontId="4" fillId="2" borderId="165" xfId="0" applyFont="1" applyFill="1" applyBorder="1" applyAlignment="1"/>
    <xf numFmtId="3" fontId="4" fillId="2" borderId="81" xfId="0" applyNumberFormat="1" applyFont="1" applyFill="1" applyBorder="1" applyAlignment="1"/>
    <xf numFmtId="164" fontId="4" fillId="2" borderId="7" xfId="0" applyNumberFormat="1" applyFont="1" applyFill="1" applyBorder="1" applyAlignment="1"/>
    <xf numFmtId="2" fontId="4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4" fontId="4" fillId="3" borderId="7" xfId="0" applyNumberFormat="1" applyFont="1" applyFill="1" applyBorder="1" applyAlignment="1"/>
    <xf numFmtId="164" fontId="4" fillId="3" borderId="166" xfId="0" applyNumberFormat="1" applyFont="1" applyFill="1" applyBorder="1" applyAlignment="1"/>
    <xf numFmtId="0" fontId="4" fillId="3" borderId="82" xfId="0" applyFont="1" applyFill="1" applyBorder="1" applyAlignment="1">
      <alignment horizontal="justify" vertical="top" wrapText="1"/>
    </xf>
    <xf numFmtId="0" fontId="4" fillId="2" borderId="167" xfId="0" applyFont="1" applyFill="1" applyBorder="1" applyAlignment="1"/>
    <xf numFmtId="3" fontId="4" fillId="2" borderId="168" xfId="0" applyNumberFormat="1" applyFont="1" applyFill="1" applyBorder="1" applyAlignment="1"/>
    <xf numFmtId="164" fontId="4" fillId="2" borderId="169" xfId="0" applyNumberFormat="1" applyFont="1" applyFill="1" applyBorder="1" applyAlignment="1"/>
    <xf numFmtId="2" fontId="4" fillId="2" borderId="169" xfId="0" applyNumberFormat="1" applyFont="1" applyFill="1" applyBorder="1" applyAlignment="1">
      <alignment horizontal="center"/>
    </xf>
    <xf numFmtId="0" fontId="4" fillId="2" borderId="169" xfId="0" applyFont="1" applyFill="1" applyBorder="1" applyAlignment="1">
      <alignment horizontal="center"/>
    </xf>
    <xf numFmtId="164" fontId="4" fillId="3" borderId="169" xfId="0" applyNumberFormat="1" applyFont="1" applyFill="1" applyBorder="1" applyAlignment="1"/>
    <xf numFmtId="164" fontId="4" fillId="3" borderId="170" xfId="0" applyNumberFormat="1" applyFont="1" applyFill="1" applyBorder="1" applyAlignment="1"/>
    <xf numFmtId="0" fontId="4" fillId="2" borderId="100" xfId="0" applyFont="1" applyFill="1" applyBorder="1" applyAlignment="1"/>
    <xf numFmtId="3" fontId="4" fillId="2" borderId="163" xfId="0" applyNumberFormat="1" applyFont="1" applyFill="1" applyBorder="1" applyAlignment="1">
      <alignment horizontal="center"/>
    </xf>
    <xf numFmtId="0" fontId="4" fillId="2" borderId="171" xfId="0" applyFont="1" applyFill="1" applyBorder="1" applyAlignment="1"/>
    <xf numFmtId="3" fontId="4" fillId="2" borderId="7" xfId="0" applyNumberFormat="1" applyFont="1" applyFill="1" applyBorder="1" applyAlignment="1">
      <alignment horizontal="center"/>
    </xf>
    <xf numFmtId="0" fontId="4" fillId="2" borderId="172" xfId="0" applyFont="1" applyFill="1" applyBorder="1" applyAlignment="1"/>
    <xf numFmtId="3" fontId="4" fillId="2" borderId="169" xfId="0" applyNumberFormat="1" applyFont="1" applyFill="1" applyBorder="1" applyAlignment="1">
      <alignment horizontal="center"/>
    </xf>
    <xf numFmtId="14" fontId="29" fillId="2" borderId="0" xfId="0" applyNumberFormat="1" applyFont="1" applyFill="1" applyAlignment="1">
      <alignment wrapText="1"/>
    </xf>
    <xf numFmtId="0" fontId="23" fillId="0" borderId="139" xfId="0" applyFont="1" applyFill="1" applyBorder="1" applyAlignment="1"/>
    <xf numFmtId="164" fontId="4" fillId="3" borderId="15" xfId="0" applyNumberFormat="1" applyFont="1" applyFill="1" applyBorder="1" applyAlignment="1"/>
    <xf numFmtId="0" fontId="4" fillId="0" borderId="15" xfId="0" applyFont="1" applyFill="1" applyBorder="1" applyAlignment="1">
      <alignment horizont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right"/>
    </xf>
    <xf numFmtId="0" fontId="4" fillId="0" borderId="97" xfId="0" applyFont="1" applyFill="1" applyBorder="1" applyAlignment="1">
      <alignment horizontal="center"/>
    </xf>
    <xf numFmtId="0" fontId="4" fillId="0" borderId="115" xfId="0" applyFont="1" applyFill="1" applyBorder="1" applyAlignment="1">
      <alignment horizontal="center"/>
    </xf>
    <xf numFmtId="0" fontId="4" fillId="0" borderId="157" xfId="0" applyFont="1" applyFill="1" applyBorder="1" applyAlignment="1">
      <alignment horizontal="center"/>
    </xf>
    <xf numFmtId="0" fontId="3" fillId="2" borderId="3" xfId="0" applyFont="1" applyFill="1" applyBorder="1" applyAlignment="1">
      <alignment vertical="center"/>
    </xf>
    <xf numFmtId="0" fontId="3" fillId="2" borderId="232" xfId="0" applyFont="1" applyFill="1" applyBorder="1" applyAlignment="1"/>
    <xf numFmtId="14" fontId="3" fillId="3" borderId="139" xfId="0" applyNumberFormat="1" applyFont="1" applyFill="1" applyBorder="1" applyAlignment="1"/>
    <xf numFmtId="0" fontId="4" fillId="0" borderId="139" xfId="0" applyFont="1" applyFill="1" applyBorder="1" applyAlignment="1"/>
    <xf numFmtId="0" fontId="4" fillId="2" borderId="139" xfId="0" applyFont="1" applyFill="1" applyBorder="1" applyAlignment="1"/>
    <xf numFmtId="0" fontId="4" fillId="2" borderId="140" xfId="0" applyFont="1" applyFill="1" applyBorder="1" applyAlignment="1"/>
    <xf numFmtId="0" fontId="39" fillId="3" borderId="0" xfId="0" applyFont="1" applyFill="1" applyAlignment="1"/>
    <xf numFmtId="0" fontId="3" fillId="2" borderId="139" xfId="0" applyFont="1" applyFill="1" applyBorder="1" applyAlignment="1">
      <alignment horizontal="left"/>
    </xf>
    <xf numFmtId="0" fontId="1" fillId="2" borderId="139" xfId="0" applyFont="1" applyFill="1" applyBorder="1" applyAlignment="1"/>
    <xf numFmtId="0" fontId="46" fillId="2" borderId="0" xfId="0" applyFont="1" applyFill="1" applyAlignment="1"/>
    <xf numFmtId="0" fontId="4" fillId="2" borderId="0" xfId="0" applyFont="1" applyFill="1" applyAlignment="1">
      <alignment horizontal="left"/>
    </xf>
    <xf numFmtId="0" fontId="39" fillId="0" borderId="0" xfId="0" applyFont="1" applyFill="1" applyAlignment="1"/>
    <xf numFmtId="0" fontId="9" fillId="2" borderId="80" xfId="0" applyFont="1" applyFill="1" applyBorder="1" applyAlignment="1">
      <alignment horizontal="center" vertical="center" wrapText="1"/>
    </xf>
    <xf numFmtId="0" fontId="4" fillId="0" borderId="80" xfId="0" applyFont="1" applyFill="1" applyBorder="1" applyAlignment="1"/>
    <xf numFmtId="0" fontId="9" fillId="0" borderId="101" xfId="0" applyFont="1" applyFill="1" applyBorder="1" applyAlignment="1">
      <alignment horizontal="center" vertical="center" wrapText="1"/>
    </xf>
    <xf numFmtId="0" fontId="9" fillId="2" borderId="110" xfId="0" applyFont="1" applyFill="1" applyBorder="1" applyAlignment="1">
      <alignment horizontal="center" vertical="center" wrapText="1"/>
    </xf>
    <xf numFmtId="0" fontId="9" fillId="2" borderId="102" xfId="0" applyFont="1" applyFill="1" applyBorder="1" applyAlignment="1">
      <alignment horizontal="center" vertical="center" wrapText="1"/>
    </xf>
    <xf numFmtId="0" fontId="9" fillId="2" borderId="10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/>
    <xf numFmtId="0" fontId="4" fillId="0" borderId="34" xfId="0" applyFont="1" applyFill="1" applyBorder="1" applyAlignment="1"/>
    <xf numFmtId="3" fontId="4" fillId="0" borderId="145" xfId="0" applyNumberFormat="1" applyFont="1" applyFill="1" applyBorder="1" applyAlignment="1">
      <alignment horizontal="right"/>
    </xf>
    <xf numFmtId="2" fontId="4" fillId="2" borderId="22" xfId="0" applyNumberFormat="1" applyFont="1" applyFill="1" applyBorder="1" applyAlignment="1">
      <alignment horizontal="center"/>
    </xf>
    <xf numFmtId="164" fontId="4" fillId="0" borderId="173" xfId="0" applyNumberFormat="1" applyFont="1" applyFill="1" applyBorder="1" applyAlignment="1">
      <alignment horizontal="center"/>
    </xf>
    <xf numFmtId="3" fontId="4" fillId="2" borderId="145" xfId="0" applyNumberFormat="1" applyFont="1" applyFill="1" applyBorder="1" applyAlignment="1">
      <alignment horizontal="right"/>
    </xf>
    <xf numFmtId="1" fontId="4" fillId="2" borderId="145" xfId="0" applyNumberFormat="1" applyFont="1" applyFill="1" applyBorder="1" applyAlignment="1">
      <alignment horizontal="center"/>
    </xf>
    <xf numFmtId="0" fontId="4" fillId="2" borderId="173" xfId="0" applyFont="1" applyFill="1" applyBorder="1" applyAlignment="1">
      <alignment horizontal="center"/>
    </xf>
    <xf numFmtId="0" fontId="3" fillId="0" borderId="205" xfId="0" applyFont="1" applyFill="1" applyBorder="1" applyAlignment="1">
      <alignment horizontal="center" wrapText="1"/>
    </xf>
    <xf numFmtId="0" fontId="3" fillId="0" borderId="85" xfId="0" applyFont="1" applyFill="1" applyBorder="1" applyAlignment="1">
      <alignment horizontal="center"/>
    </xf>
    <xf numFmtId="0" fontId="3" fillId="0" borderId="204" xfId="0" applyFont="1" applyFill="1" applyBorder="1" applyAlignment="1">
      <alignment horizontal="center"/>
    </xf>
    <xf numFmtId="3" fontId="4" fillId="2" borderId="108" xfId="0" applyNumberFormat="1" applyFont="1" applyFill="1" applyBorder="1" applyAlignment="1">
      <alignment horizontal="right"/>
    </xf>
    <xf numFmtId="2" fontId="4" fillId="2" borderId="15" xfId="0" applyNumberFormat="1" applyFont="1" applyFill="1" applyBorder="1" applyAlignment="1">
      <alignment horizontal="center"/>
    </xf>
    <xf numFmtId="164" fontId="4" fillId="2" borderId="93" xfId="0" applyNumberFormat="1" applyFont="1" applyFill="1" applyBorder="1" applyAlignment="1">
      <alignment horizontal="center"/>
    </xf>
    <xf numFmtId="1" fontId="4" fillId="2" borderId="108" xfId="0" applyNumberFormat="1" applyFont="1" applyFill="1" applyBorder="1" applyAlignment="1">
      <alignment horizontal="center"/>
    </xf>
    <xf numFmtId="0" fontId="4" fillId="2" borderId="93" xfId="0" applyFont="1" applyFill="1" applyBorder="1" applyAlignment="1">
      <alignment horizontal="center"/>
    </xf>
    <xf numFmtId="0" fontId="3" fillId="3" borderId="92" xfId="0" applyFont="1" applyFill="1" applyBorder="1" applyAlignment="1">
      <alignment horizontal="center"/>
    </xf>
    <xf numFmtId="0" fontId="3" fillId="3" borderId="84" xfId="0" applyFont="1" applyFill="1" applyBorder="1" applyAlignment="1">
      <alignment horizontal="center"/>
    </xf>
    <xf numFmtId="0" fontId="3" fillId="3" borderId="93" xfId="0" applyFont="1" applyFill="1" applyBorder="1" applyAlignment="1">
      <alignment horizontal="center"/>
    </xf>
    <xf numFmtId="4" fontId="3" fillId="0" borderId="108" xfId="0" applyNumberFormat="1" applyFont="1" applyFill="1" applyBorder="1" applyAlignment="1">
      <alignment horizontal="center"/>
    </xf>
    <xf numFmtId="4" fontId="3" fillId="3" borderId="15" xfId="0" applyNumberFormat="1" applyFont="1" applyFill="1" applyBorder="1" applyAlignment="1">
      <alignment horizontal="center"/>
    </xf>
    <xf numFmtId="3" fontId="3" fillId="3" borderId="93" xfId="0" applyNumberFormat="1" applyFont="1" applyFill="1" applyBorder="1" applyAlignment="1">
      <alignment horizontal="center"/>
    </xf>
    <xf numFmtId="4" fontId="3" fillId="0" borderId="109" xfId="0" applyNumberFormat="1" applyFont="1" applyFill="1" applyBorder="1" applyAlignment="1">
      <alignment horizontal="center"/>
    </xf>
    <xf numFmtId="4" fontId="3" fillId="3" borderId="97" xfId="0" applyNumberFormat="1" applyFont="1" applyFill="1" applyBorder="1" applyAlignment="1">
      <alignment horizontal="center"/>
    </xf>
    <xf numFmtId="3" fontId="11" fillId="3" borderId="98" xfId="0" applyNumberFormat="1" applyFont="1" applyFill="1" applyBorder="1" applyAlignment="1">
      <alignment horizontal="center"/>
    </xf>
    <xf numFmtId="0" fontId="4" fillId="2" borderId="85" xfId="0" applyFont="1" applyFill="1" applyBorder="1" applyAlignment="1"/>
    <xf numFmtId="0" fontId="4" fillId="0" borderId="85" xfId="0" applyFont="1" applyFill="1" applyBorder="1" applyAlignment="1"/>
    <xf numFmtId="3" fontId="4" fillId="2" borderId="144" xfId="0" applyNumberFormat="1" applyFont="1" applyFill="1" applyBorder="1" applyAlignment="1">
      <alignment horizontal="right"/>
    </xf>
    <xf numFmtId="2" fontId="4" fillId="2" borderId="41" xfId="0" applyNumberFormat="1" applyFont="1" applyFill="1" applyBorder="1" applyAlignment="1">
      <alignment horizontal="center"/>
    </xf>
    <xf numFmtId="164" fontId="4" fillId="2" borderId="174" xfId="0" applyNumberFormat="1" applyFont="1" applyFill="1" applyBorder="1" applyAlignment="1">
      <alignment horizontal="center"/>
    </xf>
    <xf numFmtId="1" fontId="4" fillId="2" borderId="144" xfId="0" applyNumberFormat="1" applyFont="1" applyFill="1" applyBorder="1" applyAlignment="1">
      <alignment horizontal="center"/>
    </xf>
    <xf numFmtId="0" fontId="4" fillId="2" borderId="174" xfId="0" applyFont="1" applyFill="1" applyBorder="1" applyAlignment="1">
      <alignment horizontal="center"/>
    </xf>
    <xf numFmtId="0" fontId="3" fillId="2" borderId="13" xfId="0" applyFont="1" applyFill="1" applyBorder="1" applyAlignment="1"/>
    <xf numFmtId="0" fontId="3" fillId="0" borderId="13" xfId="0" applyFont="1" applyFill="1" applyBorder="1" applyAlignment="1"/>
    <xf numFmtId="3" fontId="3" fillId="2" borderId="175" xfId="0" applyNumberFormat="1" applyFont="1" applyFill="1" applyBorder="1" applyAlignment="1">
      <alignment horizontal="right"/>
    </xf>
    <xf numFmtId="2" fontId="4" fillId="2" borderId="48" xfId="0" applyNumberFormat="1" applyFont="1" applyFill="1" applyBorder="1" applyAlignment="1">
      <alignment horizontal="center"/>
    </xf>
    <xf numFmtId="164" fontId="3" fillId="6" borderId="176" xfId="0" applyNumberFormat="1" applyFont="1" applyFill="1" applyBorder="1" applyAlignment="1">
      <alignment horizontal="center"/>
    </xf>
    <xf numFmtId="1" fontId="3" fillId="2" borderId="175" xfId="0" applyNumberFormat="1" applyFont="1" applyFill="1" applyBorder="1" applyAlignment="1">
      <alignment horizontal="center"/>
    </xf>
    <xf numFmtId="0" fontId="3" fillId="6" borderId="176" xfId="0" applyFont="1" applyFill="1" applyBorder="1" applyAlignment="1">
      <alignment horizontal="center"/>
    </xf>
    <xf numFmtId="164" fontId="4" fillId="2" borderId="173" xfId="0" applyNumberFormat="1" applyFont="1" applyFill="1" applyBorder="1" applyAlignment="1">
      <alignment horizontal="center"/>
    </xf>
    <xf numFmtId="0" fontId="3" fillId="0" borderId="80" xfId="0" applyFont="1" applyFill="1" applyBorder="1" applyAlignment="1"/>
    <xf numFmtId="0" fontId="22" fillId="3" borderId="107" xfId="0" applyFont="1" applyFill="1" applyBorder="1" applyAlignment="1"/>
    <xf numFmtId="0" fontId="4" fillId="5" borderId="112" xfId="0" applyFont="1" applyFill="1" applyBorder="1" applyAlignment="1">
      <alignment horizontal="center"/>
    </xf>
    <xf numFmtId="3" fontId="4" fillId="3" borderId="145" xfId="0" applyNumberFormat="1" applyFont="1" applyFill="1" applyBorder="1" applyAlignment="1">
      <alignment horizontal="right"/>
    </xf>
    <xf numFmtId="0" fontId="22" fillId="3" borderId="146" xfId="0" applyFont="1" applyFill="1" applyBorder="1" applyAlignment="1"/>
    <xf numFmtId="0" fontId="4" fillId="5" borderId="5" xfId="0" applyFont="1" applyFill="1" applyBorder="1" applyAlignment="1">
      <alignment horizontal="center"/>
    </xf>
    <xf numFmtId="3" fontId="4" fillId="3" borderId="146" xfId="0" applyNumberFormat="1" applyFont="1" applyFill="1" applyBorder="1" applyAlignment="1">
      <alignment horizontal="right"/>
    </xf>
    <xf numFmtId="2" fontId="4" fillId="2" borderId="19" xfId="0" applyNumberFormat="1" applyFont="1" applyFill="1" applyBorder="1" applyAlignment="1">
      <alignment horizontal="center"/>
    </xf>
    <xf numFmtId="164" fontId="4" fillId="2" borderId="114" xfId="0" applyNumberFormat="1" applyFont="1" applyFill="1" applyBorder="1" applyAlignment="1">
      <alignment horizontal="center"/>
    </xf>
    <xf numFmtId="2" fontId="4" fillId="2" borderId="132" xfId="0" applyNumberFormat="1" applyFont="1" applyFill="1" applyBorder="1" applyAlignment="1">
      <alignment horizontal="center"/>
    </xf>
    <xf numFmtId="164" fontId="4" fillId="2" borderId="147" xfId="0" applyNumberFormat="1" applyFont="1" applyFill="1" applyBorder="1" applyAlignment="1">
      <alignment horizontal="center"/>
    </xf>
    <xf numFmtId="1" fontId="4" fillId="2" borderId="146" xfId="0" applyNumberFormat="1" applyFont="1" applyFill="1" applyBorder="1" applyAlignment="1">
      <alignment horizontal="center"/>
    </xf>
    <xf numFmtId="0" fontId="4" fillId="2" borderId="147" xfId="0" applyFont="1" applyFill="1" applyBorder="1" applyAlignment="1">
      <alignment horizontal="center"/>
    </xf>
    <xf numFmtId="0" fontId="4" fillId="5" borderId="136" xfId="0" applyFont="1" applyFill="1" applyBorder="1" applyAlignment="1">
      <alignment horizontal="center"/>
    </xf>
    <xf numFmtId="3" fontId="4" fillId="3" borderId="109" xfId="0" applyNumberFormat="1" applyFont="1" applyFill="1" applyBorder="1" applyAlignment="1">
      <alignment horizontal="right"/>
    </xf>
    <xf numFmtId="2" fontId="4" fillId="2" borderId="97" xfId="0" applyNumberFormat="1" applyFont="1" applyFill="1" applyBorder="1" applyAlignment="1">
      <alignment horizontal="center"/>
    </xf>
    <xf numFmtId="164" fontId="4" fillId="2" borderId="98" xfId="0" applyNumberFormat="1" applyFont="1" applyFill="1" applyBorder="1" applyAlignment="1">
      <alignment horizontal="center"/>
    </xf>
    <xf numFmtId="1" fontId="4" fillId="2" borderId="109" xfId="0" applyNumberFormat="1" applyFont="1" applyFill="1" applyBorder="1" applyAlignment="1">
      <alignment horizontal="center"/>
    </xf>
    <xf numFmtId="0" fontId="4" fillId="2" borderId="98" xfId="0" applyFont="1" applyFill="1" applyBorder="1" applyAlignment="1">
      <alignment horizontal="center"/>
    </xf>
    <xf numFmtId="0" fontId="3" fillId="0" borderId="192" xfId="0" applyFont="1" applyFill="1" applyBorder="1" applyAlignment="1">
      <alignment vertical="center" wrapText="1"/>
    </xf>
    <xf numFmtId="0" fontId="3" fillId="0" borderId="177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0" fontId="3" fillId="0" borderId="110" xfId="0" applyFont="1" applyFill="1" applyBorder="1" applyAlignment="1">
      <alignment horizontal="center" vertical="center" wrapText="1"/>
    </xf>
    <xf numFmtId="0" fontId="3" fillId="0" borderId="210" xfId="0" applyFont="1" applyFill="1" applyBorder="1" applyAlignment="1">
      <alignment horizontal="center" vertical="center" wrapText="1"/>
    </xf>
    <xf numFmtId="0" fontId="3" fillId="0" borderId="12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193" xfId="0" applyFont="1" applyFill="1" applyBorder="1" applyAlignment="1"/>
    <xf numFmtId="0" fontId="3" fillId="7" borderId="178" xfId="0" applyFont="1" applyFill="1" applyBorder="1" applyAlignment="1">
      <alignment horizontal="center" vertical="center"/>
    </xf>
    <xf numFmtId="0" fontId="3" fillId="5" borderId="223" xfId="0" applyFont="1" applyFill="1" applyBorder="1" applyAlignment="1">
      <alignment horizontal="center" vertical="center"/>
    </xf>
    <xf numFmtId="0" fontId="3" fillId="5" borderId="224" xfId="0" applyFont="1" applyFill="1" applyBorder="1" applyAlignment="1">
      <alignment horizontal="center" vertical="center"/>
    </xf>
    <xf numFmtId="0" fontId="3" fillId="5" borderId="233" xfId="0" applyFont="1" applyFill="1" applyBorder="1" applyAlignment="1">
      <alignment horizontal="center" vertical="center"/>
    </xf>
    <xf numFmtId="0" fontId="3" fillId="0" borderId="194" xfId="0" applyFont="1" applyFill="1" applyBorder="1" applyAlignment="1">
      <alignment vertical="center"/>
    </xf>
    <xf numFmtId="0" fontId="4" fillId="3" borderId="135" xfId="0" applyFont="1" applyFill="1" applyBorder="1" applyAlignment="1">
      <alignment horizontal="left" vertical="top" wrapText="1"/>
    </xf>
    <xf numFmtId="0" fontId="4" fillId="3" borderId="196" xfId="0" applyFont="1" applyFill="1" applyBorder="1" applyAlignment="1">
      <alignment horizontal="left" vertical="top" wrapText="1"/>
    </xf>
    <xf numFmtId="0" fontId="4" fillId="3" borderId="128" xfId="0" applyFont="1" applyFill="1" applyBorder="1" applyAlignment="1">
      <alignment horizontal="left" vertical="top" wrapText="1"/>
    </xf>
    <xf numFmtId="0" fontId="3" fillId="3" borderId="128" xfId="0" applyFont="1" applyFill="1" applyBorder="1" applyAlignment="1">
      <alignment horizontal="left" vertical="top" wrapText="1"/>
    </xf>
    <xf numFmtId="0" fontId="4" fillId="3" borderId="106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3" fontId="4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3" fillId="2" borderId="28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0" borderId="125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126" xfId="0" applyFont="1" applyFill="1" applyBorder="1" applyAlignment="1">
      <alignment horizontal="center" vertical="center" wrapText="1"/>
    </xf>
    <xf numFmtId="0" fontId="9" fillId="2" borderId="137" xfId="0" applyFont="1" applyFill="1" applyBorder="1" applyAlignment="1">
      <alignment horizontal="center" vertical="center" wrapText="1"/>
    </xf>
    <xf numFmtId="0" fontId="3" fillId="2" borderId="122" xfId="0" applyFont="1" applyFill="1" applyBorder="1" applyAlignment="1">
      <alignment horizontal="left" vertical="center" wrapText="1"/>
    </xf>
    <xf numFmtId="0" fontId="9" fillId="2" borderId="150" xfId="0" applyFont="1" applyFill="1" applyBorder="1" applyAlignment="1">
      <alignment horizontal="center" vertical="center" wrapText="1"/>
    </xf>
    <xf numFmtId="0" fontId="9" fillId="0" borderId="137" xfId="0" applyFont="1" applyFill="1" applyBorder="1" applyAlignment="1">
      <alignment horizontal="center" vertical="center" wrapText="1"/>
    </xf>
    <xf numFmtId="0" fontId="9" fillId="4" borderId="179" xfId="0" applyFont="1" applyFill="1" applyBorder="1" applyAlignment="1">
      <alignment horizontal="center" vertical="center" wrapText="1"/>
    </xf>
    <xf numFmtId="0" fontId="9" fillId="4" borderId="149" xfId="0" applyFont="1" applyFill="1" applyBorder="1" applyAlignment="1">
      <alignment horizontal="center" vertical="center" wrapText="1"/>
    </xf>
    <xf numFmtId="0" fontId="26" fillId="2" borderId="137" xfId="0" applyFont="1" applyFill="1" applyBorder="1" applyAlignment="1">
      <alignment horizontal="left" vertical="top" wrapText="1"/>
    </xf>
    <xf numFmtId="0" fontId="9" fillId="4" borderId="237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/>
    <xf numFmtId="164" fontId="4" fillId="2" borderId="6" xfId="0" applyNumberFormat="1" applyFont="1" applyFill="1" applyBorder="1" applyAlignment="1">
      <alignment horizontal="center" vertical="center"/>
    </xf>
    <xf numFmtId="0" fontId="4" fillId="7" borderId="18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26" fillId="3" borderId="185" xfId="0" applyFont="1" applyFill="1" applyBorder="1" applyAlignment="1">
      <alignment horizontal="left" vertical="top" wrapText="1"/>
    </xf>
    <xf numFmtId="0" fontId="4" fillId="2" borderId="24" xfId="0" applyFont="1" applyFill="1" applyBorder="1" applyAlignment="1"/>
    <xf numFmtId="164" fontId="4" fillId="2" borderId="3" xfId="0" applyNumberFormat="1" applyFont="1" applyFill="1" applyBorder="1" applyAlignment="1">
      <alignment horizontal="center" vertical="center"/>
    </xf>
    <xf numFmtId="0" fontId="4" fillId="7" borderId="181" xfId="0" applyFont="1" applyFill="1" applyBorder="1" applyAlignment="1">
      <alignment horizontal="center" vertical="center" wrapText="1"/>
    </xf>
    <xf numFmtId="0" fontId="4" fillId="5" borderId="8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26" fillId="3" borderId="18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/>
    <xf numFmtId="164" fontId="4" fillId="2" borderId="36" xfId="0" applyNumberFormat="1" applyFont="1" applyFill="1" applyBorder="1" applyAlignment="1">
      <alignment horizontal="center" vertical="center"/>
    </xf>
    <xf numFmtId="0" fontId="4" fillId="7" borderId="182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26" fillId="3" borderId="182" xfId="0" applyFont="1" applyFill="1" applyBorder="1" applyAlignment="1">
      <alignment horizontal="left" vertical="top" wrapText="1"/>
    </xf>
    <xf numFmtId="0" fontId="4" fillId="2" borderId="21" xfId="0" applyFont="1" applyFill="1" applyBorder="1" applyAlignment="1"/>
    <xf numFmtId="164" fontId="4" fillId="2" borderId="34" xfId="0" applyNumberFormat="1" applyFont="1" applyFill="1" applyBorder="1" applyAlignment="1">
      <alignment horizontal="center" vertical="center"/>
    </xf>
    <xf numFmtId="0" fontId="4" fillId="7" borderId="178" xfId="0" applyFont="1" applyFill="1" applyBorder="1" applyAlignment="1">
      <alignment horizontal="center" vertical="center" wrapText="1"/>
    </xf>
    <xf numFmtId="0" fontId="4" fillId="5" borderId="83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26" fillId="3" borderId="178" xfId="0" applyFont="1" applyFill="1" applyBorder="1" applyAlignment="1">
      <alignment horizontal="left" vertical="top" wrapText="1"/>
    </xf>
    <xf numFmtId="0" fontId="22" fillId="2" borderId="31" xfId="0" applyFont="1" applyFill="1" applyBorder="1" applyAlignment="1"/>
    <xf numFmtId="164" fontId="22" fillId="2" borderId="6" xfId="0" applyNumberFormat="1" applyFont="1" applyFill="1" applyBorder="1" applyAlignment="1">
      <alignment horizontal="center" vertical="center"/>
    </xf>
    <xf numFmtId="0" fontId="22" fillId="2" borderId="155" xfId="0" applyFont="1" applyFill="1" applyBorder="1" applyAlignment="1"/>
    <xf numFmtId="164" fontId="22" fillId="2" borderId="82" xfId="0" applyNumberFormat="1" applyFont="1" applyFill="1" applyBorder="1" applyAlignment="1">
      <alignment horizontal="center" vertical="center"/>
    </xf>
    <xf numFmtId="0" fontId="4" fillId="7" borderId="127" xfId="0" applyFont="1" applyFill="1" applyBorder="1" applyAlignment="1">
      <alignment horizontal="center" vertical="center" wrapText="1"/>
    </xf>
    <xf numFmtId="0" fontId="4" fillId="5" borderId="64" xfId="0" applyFont="1" applyFill="1" applyBorder="1" applyAlignment="1">
      <alignment horizontal="center" vertical="center" wrapText="1"/>
    </xf>
    <xf numFmtId="0" fontId="4" fillId="5" borderId="132" xfId="0" applyFont="1" applyFill="1" applyBorder="1" applyAlignment="1">
      <alignment horizontal="center" vertical="center" wrapText="1"/>
    </xf>
    <xf numFmtId="0" fontId="4" fillId="5" borderId="66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/>
    <xf numFmtId="164" fontId="22" fillId="2" borderId="36" xfId="0" applyNumberFormat="1" applyFont="1" applyFill="1" applyBorder="1" applyAlignment="1">
      <alignment horizontal="center" vertical="center"/>
    </xf>
    <xf numFmtId="0" fontId="4" fillId="7" borderId="183" xfId="0" applyFont="1" applyFill="1" applyBorder="1" applyAlignment="1">
      <alignment horizontal="center" vertical="center" wrapText="1"/>
    </xf>
    <xf numFmtId="0" fontId="26" fillId="3" borderId="183" xfId="0" applyFont="1" applyFill="1" applyBorder="1" applyAlignment="1">
      <alignment horizontal="left" vertical="top" wrapText="1"/>
    </xf>
    <xf numFmtId="0" fontId="24" fillId="2" borderId="0" xfId="0" applyFont="1" applyFill="1" applyAlignment="1"/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111" xfId="0" applyFont="1" applyFill="1" applyBorder="1" applyAlignment="1">
      <alignment horizontal="center" vertical="center" wrapText="1"/>
    </xf>
    <xf numFmtId="0" fontId="9" fillId="0" borderId="110" xfId="0" applyFont="1" applyFill="1" applyBorder="1" applyAlignment="1">
      <alignment horizontal="center" vertical="center" wrapText="1"/>
    </xf>
    <xf numFmtId="0" fontId="9" fillId="2" borderId="210" xfId="0" applyFont="1" applyFill="1" applyBorder="1" applyAlignment="1">
      <alignment horizontal="center" vertical="center" wrapText="1"/>
    </xf>
    <xf numFmtId="0" fontId="9" fillId="2" borderId="122" xfId="0" applyFont="1" applyFill="1" applyBorder="1" applyAlignment="1">
      <alignment horizontal="right" vertical="center" wrapText="1"/>
    </xf>
    <xf numFmtId="0" fontId="9" fillId="2" borderId="123" xfId="0" applyFont="1" applyFill="1" applyBorder="1" applyAlignment="1">
      <alignment horizontal="center" vertical="center" wrapText="1"/>
    </xf>
    <xf numFmtId="0" fontId="9" fillId="2" borderId="153" xfId="0" applyFont="1" applyFill="1" applyBorder="1" applyAlignment="1">
      <alignment horizontal="center" vertical="center" wrapText="1"/>
    </xf>
    <xf numFmtId="0" fontId="9" fillId="2" borderId="238" xfId="0" applyFont="1" applyFill="1" applyBorder="1" applyAlignment="1">
      <alignment horizontal="center" vertical="center" wrapText="1"/>
    </xf>
    <xf numFmtId="0" fontId="9" fillId="0" borderId="153" xfId="0" applyFont="1" applyFill="1" applyBorder="1" applyAlignment="1">
      <alignment horizontal="center" vertical="center" wrapText="1"/>
    </xf>
    <xf numFmtId="0" fontId="9" fillId="0" borderId="142" xfId="0" applyFont="1" applyFill="1" applyBorder="1" applyAlignment="1">
      <alignment horizontal="center" vertical="center" wrapText="1"/>
    </xf>
    <xf numFmtId="0" fontId="9" fillId="0" borderId="143" xfId="0" applyFont="1" applyFill="1" applyBorder="1" applyAlignment="1">
      <alignment horizontal="center" vertical="center" wrapText="1"/>
    </xf>
    <xf numFmtId="0" fontId="9" fillId="2" borderId="124" xfId="0" applyFont="1" applyFill="1" applyBorder="1" applyAlignment="1">
      <alignment horizontal="center" vertical="center" wrapText="1"/>
    </xf>
    <xf numFmtId="0" fontId="3" fillId="2" borderId="101" xfId="0" applyFont="1" applyFill="1" applyBorder="1" applyAlignment="1">
      <alignment horizontal="left" vertical="center" wrapText="1"/>
    </xf>
    <xf numFmtId="0" fontId="9" fillId="2" borderId="110" xfId="0" applyFont="1" applyFill="1" applyBorder="1" applyAlignment="1">
      <alignment horizontal="center" vertical="center"/>
    </xf>
    <xf numFmtId="0" fontId="9" fillId="2" borderId="210" xfId="0" applyFont="1" applyFill="1" applyBorder="1" applyAlignment="1">
      <alignment horizontal="center" vertical="center"/>
    </xf>
    <xf numFmtId="0" fontId="4" fillId="5" borderId="101" xfId="0" applyFont="1" applyFill="1" applyBorder="1" applyAlignment="1">
      <alignment horizontal="center" vertical="center"/>
    </xf>
    <xf numFmtId="0" fontId="4" fillId="5" borderId="111" xfId="0" applyFont="1" applyFill="1" applyBorder="1" applyAlignment="1">
      <alignment horizontal="center" vertical="center"/>
    </xf>
    <xf numFmtId="0" fontId="4" fillId="5" borderId="110" xfId="0" applyFont="1" applyFill="1" applyBorder="1" applyAlignment="1">
      <alignment horizontal="center" vertical="center"/>
    </xf>
    <xf numFmtId="0" fontId="4" fillId="5" borderId="102" xfId="0" applyFont="1" applyFill="1" applyBorder="1" applyAlignment="1">
      <alignment horizontal="center" vertical="center"/>
    </xf>
    <xf numFmtId="0" fontId="4" fillId="5" borderId="210" xfId="0" applyFont="1" applyFill="1" applyBorder="1" applyAlignment="1">
      <alignment horizontal="center" vertical="center"/>
    </xf>
    <xf numFmtId="0" fontId="26" fillId="2" borderId="247" xfId="0" applyFont="1" applyFill="1" applyBorder="1" applyAlignment="1">
      <alignment horizontal="right" vertical="center" wrapText="1"/>
    </xf>
    <xf numFmtId="3" fontId="9" fillId="2" borderId="248" xfId="0" applyNumberFormat="1" applyFont="1" applyFill="1" applyBorder="1" applyAlignment="1">
      <alignment horizontal="right" vertical="center"/>
    </xf>
    <xf numFmtId="3" fontId="9" fillId="2" borderId="249" xfId="0" applyNumberFormat="1" applyFont="1" applyFill="1" applyBorder="1" applyAlignment="1">
      <alignment horizontal="right" vertical="center"/>
    </xf>
    <xf numFmtId="0" fontId="4" fillId="2" borderId="250" xfId="0" applyFont="1" applyFill="1" applyBorder="1" applyAlignment="1">
      <alignment horizontal="right"/>
    </xf>
    <xf numFmtId="0" fontId="4" fillId="2" borderId="251" xfId="0" applyFont="1" applyFill="1" applyBorder="1" applyAlignment="1">
      <alignment horizontal="right"/>
    </xf>
    <xf numFmtId="0" fontId="4" fillId="2" borderId="252" xfId="0" applyFont="1" applyFill="1" applyBorder="1" applyAlignment="1">
      <alignment horizontal="right"/>
    </xf>
    <xf numFmtId="0" fontId="4" fillId="8" borderId="253" xfId="0" applyFont="1" applyFill="1" applyBorder="1" applyAlignment="1">
      <alignment horizontal="center" vertical="center"/>
    </xf>
    <xf numFmtId="0" fontId="4" fillId="8" borderId="248" xfId="0" applyFont="1" applyFill="1" applyBorder="1" applyAlignment="1">
      <alignment horizontal="center" vertical="center"/>
    </xf>
    <xf numFmtId="0" fontId="4" fillId="8" borderId="254" xfId="0" applyFont="1" applyFill="1" applyBorder="1" applyAlignment="1">
      <alignment horizontal="center" vertical="center"/>
    </xf>
    <xf numFmtId="0" fontId="9" fillId="4" borderId="255" xfId="0" applyFont="1" applyFill="1" applyBorder="1" applyAlignment="1">
      <alignment horizontal="center" vertical="center" wrapText="1"/>
    </xf>
    <xf numFmtId="0" fontId="9" fillId="4" borderId="256" xfId="0" applyFont="1" applyFill="1" applyBorder="1" applyAlignment="1">
      <alignment horizontal="center" vertical="center" wrapText="1"/>
    </xf>
    <xf numFmtId="0" fontId="9" fillId="4" borderId="257" xfId="0" applyFont="1" applyFill="1" applyBorder="1" applyAlignment="1">
      <alignment horizontal="center" vertical="center" wrapText="1"/>
    </xf>
    <xf numFmtId="0" fontId="4" fillId="2" borderId="146" xfId="0" applyFont="1" applyFill="1" applyBorder="1" applyAlignment="1"/>
    <xf numFmtId="164" fontId="4" fillId="2" borderId="19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5" borderId="146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/>
    </xf>
    <xf numFmtId="0" fontId="4" fillId="5" borderId="132" xfId="0" applyFont="1" applyFill="1" applyBorder="1" applyAlignment="1">
      <alignment horizontal="center" vertical="center"/>
    </xf>
    <xf numFmtId="0" fontId="4" fillId="5" borderId="147" xfId="0" applyFont="1" applyFill="1" applyBorder="1" applyAlignment="1">
      <alignment horizontal="center" vertical="center"/>
    </xf>
    <xf numFmtId="0" fontId="4" fillId="5" borderId="66" xfId="0" applyFont="1" applyFill="1" applyBorder="1" applyAlignment="1">
      <alignment horizontal="center" vertical="center"/>
    </xf>
    <xf numFmtId="0" fontId="26" fillId="2" borderId="194" xfId="0" applyFont="1" applyFill="1" applyBorder="1" applyAlignment="1">
      <alignment horizontal="right"/>
    </xf>
    <xf numFmtId="164" fontId="3" fillId="2" borderId="97" xfId="0" applyNumberFormat="1" applyFont="1" applyFill="1" applyBorder="1" applyAlignment="1">
      <alignment horizontal="right"/>
    </xf>
    <xf numFmtId="164" fontId="3" fillId="2" borderId="209" xfId="0" applyNumberFormat="1" applyFont="1" applyFill="1" applyBorder="1" applyAlignment="1">
      <alignment horizontal="right"/>
    </xf>
    <xf numFmtId="0" fontId="4" fillId="2" borderId="95" xfId="0" applyFont="1" applyFill="1" applyBorder="1" applyAlignment="1">
      <alignment horizontal="right"/>
    </xf>
    <xf numFmtId="0" fontId="4" fillId="2" borderId="218" xfId="0" applyFont="1" applyFill="1" applyBorder="1" applyAlignment="1">
      <alignment horizontal="right"/>
    </xf>
    <xf numFmtId="0" fontId="4" fillId="2" borderId="94" xfId="0" applyFont="1" applyFill="1" applyBorder="1" applyAlignment="1">
      <alignment horizontal="right"/>
    </xf>
    <xf numFmtId="0" fontId="4" fillId="8" borderId="211" xfId="0" applyFont="1" applyFill="1" applyBorder="1" applyAlignment="1">
      <alignment horizontal="center" vertical="center"/>
    </xf>
    <xf numFmtId="0" fontId="4" fillId="8" borderId="212" xfId="0" applyFont="1" applyFill="1" applyBorder="1" applyAlignment="1">
      <alignment horizontal="center" vertical="center"/>
    </xf>
    <xf numFmtId="0" fontId="4" fillId="8" borderId="216" xfId="0" applyFont="1" applyFill="1" applyBorder="1" applyAlignment="1">
      <alignment horizontal="center" vertical="center"/>
    </xf>
    <xf numFmtId="0" fontId="9" fillId="4" borderId="217" xfId="0" applyFont="1" applyFill="1" applyBorder="1" applyAlignment="1">
      <alignment horizontal="center" vertical="center" wrapText="1"/>
    </xf>
    <xf numFmtId="0" fontId="9" fillId="4" borderId="225" xfId="0" applyFont="1" applyFill="1" applyBorder="1" applyAlignment="1">
      <alignment horizontal="center" vertical="center" wrapText="1"/>
    </xf>
    <xf numFmtId="0" fontId="9" fillId="4" borderId="227" xfId="0" applyFont="1" applyFill="1" applyBorder="1" applyAlignment="1">
      <alignment horizontal="center" vertical="center" wrapText="1"/>
    </xf>
    <xf numFmtId="0" fontId="4" fillId="2" borderId="101" xfId="0" applyFont="1" applyFill="1" applyBorder="1" applyAlignment="1"/>
    <xf numFmtId="164" fontId="4" fillId="2" borderId="90" xfId="0" applyNumberFormat="1" applyFont="1" applyFill="1" applyBorder="1" applyAlignment="1">
      <alignment horizontal="center" vertical="center"/>
    </xf>
    <xf numFmtId="0" fontId="4" fillId="0" borderId="112" xfId="0" applyFont="1" applyFill="1" applyBorder="1" applyAlignment="1">
      <alignment horizontal="center" vertical="center"/>
    </xf>
    <xf numFmtId="0" fontId="4" fillId="2" borderId="213" xfId="0" applyFont="1" applyFill="1" applyBorder="1" applyAlignment="1">
      <alignment horizontal="right"/>
    </xf>
    <xf numFmtId="0" fontId="4" fillId="2" borderId="214" xfId="0" applyFont="1" applyFill="1" applyBorder="1" applyAlignment="1">
      <alignment horizontal="right"/>
    </xf>
    <xf numFmtId="0" fontId="4" fillId="2" borderId="215" xfId="0" applyFont="1" applyFill="1" applyBorder="1" applyAlignment="1">
      <alignment horizontal="right"/>
    </xf>
    <xf numFmtId="0" fontId="4" fillId="5" borderId="107" xfId="0" applyFont="1" applyFill="1" applyBorder="1" applyAlignment="1">
      <alignment horizontal="center" vertical="center"/>
    </xf>
    <xf numFmtId="0" fontId="4" fillId="5" borderId="89" xfId="0" applyFont="1" applyFill="1" applyBorder="1" applyAlignment="1">
      <alignment horizontal="center" vertical="center"/>
    </xf>
    <xf numFmtId="0" fontId="4" fillId="5" borderId="90" xfId="0" applyFont="1" applyFill="1" applyBorder="1" applyAlignment="1">
      <alignment horizontal="center" vertical="center"/>
    </xf>
    <xf numFmtId="0" fontId="4" fillId="5" borderId="91" xfId="0" applyFont="1" applyFill="1" applyBorder="1" applyAlignment="1">
      <alignment horizontal="center" vertical="center"/>
    </xf>
    <xf numFmtId="0" fontId="4" fillId="5" borderId="156" xfId="0" applyFont="1" applyFill="1" applyBorder="1" applyAlignment="1">
      <alignment horizontal="center" vertical="center"/>
    </xf>
    <xf numFmtId="0" fontId="26" fillId="2" borderId="258" xfId="0" applyFont="1" applyFill="1" applyBorder="1" applyAlignment="1">
      <alignment horizontal="right"/>
    </xf>
    <xf numFmtId="164" fontId="3" fillId="2" borderId="259" xfId="0" applyNumberFormat="1" applyFont="1" applyFill="1" applyBorder="1" applyAlignment="1">
      <alignment horizontal="right"/>
    </xf>
    <xf numFmtId="164" fontId="3" fillId="2" borderId="260" xfId="0" applyNumberFormat="1" applyFont="1" applyFill="1" applyBorder="1" applyAlignment="1">
      <alignment horizontal="right"/>
    </xf>
    <xf numFmtId="0" fontId="4" fillId="2" borderId="261" xfId="0" applyFont="1" applyFill="1" applyBorder="1" applyAlignment="1">
      <alignment horizontal="right"/>
    </xf>
    <xf numFmtId="0" fontId="4" fillId="2" borderId="262" xfId="0" applyFont="1" applyFill="1" applyBorder="1" applyAlignment="1">
      <alignment horizontal="right"/>
    </xf>
    <xf numFmtId="0" fontId="4" fillId="2" borderId="263" xfId="0" applyFont="1" applyFill="1" applyBorder="1" applyAlignment="1">
      <alignment horizontal="right"/>
    </xf>
    <xf numFmtId="0" fontId="4" fillId="8" borderId="247" xfId="0" applyFont="1" applyFill="1" applyBorder="1" applyAlignment="1">
      <alignment horizontal="center" vertical="center"/>
    </xf>
    <xf numFmtId="0" fontId="4" fillId="8" borderId="264" xfId="0" applyFont="1" applyFill="1" applyBorder="1" applyAlignment="1">
      <alignment horizontal="center" vertical="center"/>
    </xf>
    <xf numFmtId="0" fontId="4" fillId="8" borderId="265" xfId="0" applyFont="1" applyFill="1" applyBorder="1" applyAlignment="1">
      <alignment horizontal="center" vertical="center"/>
    </xf>
    <xf numFmtId="0" fontId="4" fillId="5" borderId="1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14" xfId="0" applyFont="1" applyFill="1" applyBorder="1" applyAlignment="1">
      <alignment horizontal="center" vertical="center"/>
    </xf>
    <xf numFmtId="0" fontId="4" fillId="5" borderId="152" xfId="0" applyFont="1" applyFill="1" applyBorder="1" applyAlignment="1">
      <alignment horizontal="center" vertical="center"/>
    </xf>
    <xf numFmtId="0" fontId="4" fillId="8" borderId="201" xfId="0" applyFont="1" applyFill="1" applyBorder="1" applyAlignment="1">
      <alignment horizontal="center" vertical="center"/>
    </xf>
    <xf numFmtId="0" fontId="4" fillId="8" borderId="202" xfId="0" applyFont="1" applyFill="1" applyBorder="1" applyAlignment="1">
      <alignment horizontal="center" vertical="center"/>
    </xf>
    <xf numFmtId="0" fontId="4" fillId="8" borderId="203" xfId="0" applyFont="1" applyFill="1" applyBorder="1" applyAlignment="1">
      <alignment horizontal="center" vertical="center"/>
    </xf>
    <xf numFmtId="0" fontId="22" fillId="2" borderId="101" xfId="0" applyFont="1" applyFill="1" applyBorder="1" applyAlignment="1"/>
    <xf numFmtId="164" fontId="4" fillId="2" borderId="110" xfId="0" applyNumberFormat="1" applyFont="1" applyFill="1" applyBorder="1" applyAlignment="1">
      <alignment horizontal="center" vertical="center"/>
    </xf>
    <xf numFmtId="0" fontId="4" fillId="0" borderId="210" xfId="0" applyFont="1" applyFill="1" applyBorder="1" applyAlignment="1">
      <alignment horizontal="center" vertical="center"/>
    </xf>
    <xf numFmtId="0" fontId="22" fillId="2" borderId="146" xfId="0" applyFont="1" applyFill="1" applyBorder="1" applyAlignment="1"/>
    <xf numFmtId="164" fontId="4" fillId="2" borderId="241" xfId="0" applyNumberFormat="1" applyFont="1" applyFill="1" applyBorder="1" applyAlignment="1">
      <alignment horizontal="center" vertical="center"/>
    </xf>
    <xf numFmtId="0" fontId="4" fillId="0" borderId="243" xfId="0" applyFont="1" applyFill="1" applyBorder="1" applyAlignment="1">
      <alignment horizontal="center" vertical="center"/>
    </xf>
    <xf numFmtId="0" fontId="4" fillId="5" borderId="240" xfId="0" applyFont="1" applyFill="1" applyBorder="1" applyAlignment="1">
      <alignment horizontal="center" vertical="center"/>
    </xf>
    <xf numFmtId="0" fontId="4" fillId="5" borderId="244" xfId="0" applyFont="1" applyFill="1" applyBorder="1" applyAlignment="1">
      <alignment horizontal="center" vertical="center"/>
    </xf>
    <xf numFmtId="0" fontId="4" fillId="5" borderId="241" xfId="0" applyFont="1" applyFill="1" applyBorder="1" applyAlignment="1">
      <alignment horizontal="center" vertical="center"/>
    </xf>
    <xf numFmtId="0" fontId="4" fillId="5" borderId="24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245" xfId="0" applyFont="1" applyFill="1" applyBorder="1" applyAlignment="1">
      <alignment horizontal="center" vertical="center"/>
    </xf>
    <xf numFmtId="0" fontId="4" fillId="2" borderId="206" xfId="0" applyFont="1" applyFill="1" applyBorder="1" applyAlignment="1">
      <alignment horizontal="right"/>
    </xf>
    <xf numFmtId="0" fontId="4" fillId="2" borderId="207" xfId="0" applyFont="1" applyFill="1" applyBorder="1" applyAlignment="1">
      <alignment horizontal="right"/>
    </xf>
    <xf numFmtId="0" fontId="4" fillId="2" borderId="194" xfId="0" applyFont="1" applyFill="1" applyBorder="1" applyAlignment="1">
      <alignment horizontal="right"/>
    </xf>
    <xf numFmtId="0" fontId="9" fillId="4" borderId="208" xfId="0" applyFont="1" applyFill="1" applyBorder="1" applyAlignment="1">
      <alignment horizontal="center" vertical="center" wrapText="1"/>
    </xf>
    <xf numFmtId="0" fontId="9" fillId="4" borderId="226" xfId="0" applyFont="1" applyFill="1" applyBorder="1" applyAlignment="1">
      <alignment horizontal="center" vertical="center" wrapText="1"/>
    </xf>
    <xf numFmtId="0" fontId="9" fillId="4" borderId="228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0" fontId="9" fillId="0" borderId="131" xfId="0" applyFont="1" applyFill="1" applyBorder="1" applyAlignment="1">
      <alignment horizontal="center" vertical="center" wrapText="1"/>
    </xf>
    <xf numFmtId="0" fontId="9" fillId="0" borderId="134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 wrapText="1"/>
    </xf>
    <xf numFmtId="0" fontId="9" fillId="2" borderId="132" xfId="0" applyFont="1" applyFill="1" applyBorder="1" applyAlignment="1">
      <alignment horizontal="center" vertical="center" wrapText="1"/>
    </xf>
    <xf numFmtId="0" fontId="9" fillId="2" borderId="147" xfId="0" applyFont="1" applyFill="1" applyBorder="1" applyAlignment="1">
      <alignment horizontal="center" vertical="center" wrapText="1"/>
    </xf>
    <xf numFmtId="0" fontId="3" fillId="2" borderId="125" xfId="0" applyFont="1" applyFill="1" applyBorder="1" applyAlignment="1">
      <alignment horizontal="left" vertical="center" wrapText="1"/>
    </xf>
    <xf numFmtId="0" fontId="3" fillId="0" borderId="118" xfId="0" applyFont="1" applyFill="1" applyBorder="1" applyAlignment="1">
      <alignment horizontal="center" vertical="center"/>
    </xf>
    <xf numFmtId="0" fontId="3" fillId="0" borderId="119" xfId="0" applyFont="1" applyFill="1" applyBorder="1" applyAlignment="1">
      <alignment horizontal="center" vertical="center"/>
    </xf>
    <xf numFmtId="0" fontId="9" fillId="0" borderId="11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120" xfId="0" applyFont="1" applyFill="1" applyBorder="1" applyAlignment="1">
      <alignment horizontal="center" vertical="center"/>
    </xf>
    <xf numFmtId="0" fontId="26" fillId="0" borderId="125" xfId="0" applyFont="1" applyFill="1" applyBorder="1" applyAlignment="1">
      <alignment horizontal="center" vertical="top" wrapText="1"/>
    </xf>
    <xf numFmtId="0" fontId="26" fillId="3" borderId="118" xfId="0" applyFont="1" applyFill="1" applyBorder="1" applyAlignment="1">
      <alignment horizontal="left" vertical="top" wrapText="1"/>
    </xf>
    <xf numFmtId="0" fontId="26" fillId="3" borderId="119" xfId="0" applyFont="1" applyFill="1" applyBorder="1" applyAlignment="1">
      <alignment horizontal="left" vertical="top" wrapText="1"/>
    </xf>
    <xf numFmtId="0" fontId="26" fillId="3" borderId="120" xfId="0" applyFont="1" applyFill="1" applyBorder="1" applyAlignment="1">
      <alignment horizontal="left" vertical="top" wrapText="1"/>
    </xf>
    <xf numFmtId="0" fontId="26" fillId="3" borderId="246" xfId="0" applyFont="1" applyFill="1" applyBorder="1" applyAlignment="1">
      <alignment horizontal="left" vertical="top" wrapText="1"/>
    </xf>
    <xf numFmtId="0" fontId="50" fillId="2" borderId="247" xfId="0" applyFont="1" applyFill="1" applyBorder="1" applyAlignment="1">
      <alignment horizontal="right" vertical="center" wrapText="1"/>
    </xf>
    <xf numFmtId="3" fontId="9" fillId="0" borderId="266" xfId="0" applyNumberFormat="1" applyFont="1" applyFill="1" applyBorder="1" applyAlignment="1">
      <alignment horizontal="right" vertical="center"/>
    </xf>
    <xf numFmtId="0" fontId="9" fillId="0" borderId="267" xfId="0" applyFont="1" applyFill="1" applyBorder="1" applyAlignment="1">
      <alignment horizontal="right" vertical="center"/>
    </xf>
    <xf numFmtId="0" fontId="9" fillId="0" borderId="268" xfId="0" applyFont="1" applyFill="1" applyBorder="1" applyAlignment="1">
      <alignment horizontal="right" vertical="center"/>
    </xf>
    <xf numFmtId="164" fontId="26" fillId="2" borderId="251" xfId="0" applyNumberFormat="1" applyFont="1" applyFill="1" applyBorder="1" applyAlignment="1">
      <alignment horizontal="right" vertical="center" wrapText="1"/>
    </xf>
    <xf numFmtId="0" fontId="49" fillId="0" borderId="266" xfId="0" applyFont="1" applyFill="1" applyBorder="1" applyAlignment="1">
      <alignment horizontal="center" vertical="center"/>
    </xf>
    <xf numFmtId="0" fontId="49" fillId="0" borderId="267" xfId="0" applyFont="1" applyFill="1" applyBorder="1" applyAlignment="1">
      <alignment horizontal="center" vertical="center"/>
    </xf>
    <xf numFmtId="0" fontId="49" fillId="0" borderId="269" xfId="0" applyFont="1" applyFill="1" applyBorder="1" applyAlignment="1">
      <alignment horizontal="center" vertical="center"/>
    </xf>
    <xf numFmtId="0" fontId="26" fillId="0" borderId="270" xfId="0" applyFont="1" applyFill="1" applyBorder="1" applyAlignment="1">
      <alignment horizontal="center" vertical="top" wrapText="1"/>
    </xf>
    <xf numFmtId="0" fontId="26" fillId="0" borderId="266" xfId="0" applyFont="1" applyFill="1" applyBorder="1" applyAlignment="1">
      <alignment horizontal="left" vertical="top" wrapText="1"/>
    </xf>
    <xf numFmtId="0" fontId="26" fillId="0" borderId="267" xfId="0" applyFont="1" applyFill="1" applyBorder="1" applyAlignment="1">
      <alignment horizontal="left" vertical="top" wrapText="1"/>
    </xf>
    <xf numFmtId="0" fontId="26" fillId="0" borderId="269" xfId="0" applyFont="1" applyFill="1" applyBorder="1" applyAlignment="1">
      <alignment horizontal="left" vertical="top" wrapText="1"/>
    </xf>
    <xf numFmtId="0" fontId="26" fillId="0" borderId="270" xfId="0" applyFont="1" applyFill="1" applyBorder="1" applyAlignment="1">
      <alignment horizontal="left" vertical="top" wrapText="1"/>
    </xf>
    <xf numFmtId="0" fontId="3" fillId="2" borderId="127" xfId="0" applyFont="1" applyFill="1" applyBorder="1" applyAlignment="1"/>
    <xf numFmtId="164" fontId="3" fillId="0" borderId="197" xfId="0" applyNumberFormat="1" applyFont="1" applyFill="1" applyBorder="1" applyAlignment="1">
      <alignment horizontal="center" vertical="center"/>
    </xf>
    <xf numFmtId="164" fontId="3" fillId="0" borderId="129" xfId="0" applyNumberFormat="1" applyFont="1" applyFill="1" applyBorder="1" applyAlignment="1">
      <alignment horizontal="center" vertical="center"/>
    </xf>
    <xf numFmtId="164" fontId="3" fillId="2" borderId="229" xfId="0" applyNumberFormat="1" applyFont="1" applyFill="1" applyBorder="1" applyAlignment="1">
      <alignment horizontal="center" vertical="center" wrapText="1"/>
    </xf>
    <xf numFmtId="0" fontId="42" fillId="0" borderId="197" xfId="0" applyFont="1" applyFill="1" applyBorder="1" applyAlignment="1">
      <alignment horizontal="center" vertical="center"/>
    </xf>
    <xf numFmtId="0" fontId="42" fillId="0" borderId="129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4" fillId="0" borderId="127" xfId="0" applyFont="1" applyFill="1" applyBorder="1" applyAlignment="1">
      <alignment horizontal="center" vertical="top" wrapText="1"/>
    </xf>
    <xf numFmtId="0" fontId="26" fillId="3" borderId="197" xfId="0" applyFont="1" applyFill="1" applyBorder="1" applyAlignment="1">
      <alignment horizontal="left" vertical="top" wrapText="1"/>
    </xf>
    <xf numFmtId="0" fontId="26" fillId="3" borderId="129" xfId="0" applyFont="1" applyFill="1" applyBorder="1" applyAlignment="1">
      <alignment horizontal="left" vertical="top" wrapText="1"/>
    </xf>
    <xf numFmtId="0" fontId="26" fillId="3" borderId="219" xfId="0" applyFont="1" applyFill="1" applyBorder="1" applyAlignment="1">
      <alignment horizontal="left" vertical="top" wrapText="1"/>
    </xf>
    <xf numFmtId="0" fontId="26" fillId="3" borderId="220" xfId="0" applyFont="1" applyFill="1" applyBorder="1" applyAlignment="1">
      <alignment horizontal="left" vertical="top" wrapText="1"/>
    </xf>
    <xf numFmtId="0" fontId="50" fillId="2" borderId="194" xfId="0" applyFont="1" applyFill="1" applyBorder="1" applyAlignment="1">
      <alignment horizontal="right"/>
    </xf>
    <xf numFmtId="164" fontId="9" fillId="0" borderId="196" xfId="0" applyNumberFormat="1" applyFont="1" applyFill="1" applyBorder="1" applyAlignment="1">
      <alignment horizontal="right" vertical="center"/>
    </xf>
    <xf numFmtId="164" fontId="9" fillId="0" borderId="128" xfId="0" applyNumberFormat="1" applyFont="1" applyFill="1" applyBorder="1" applyAlignment="1">
      <alignment horizontal="right" vertical="center"/>
    </xf>
    <xf numFmtId="164" fontId="9" fillId="0" borderId="121" xfId="0" applyNumberFormat="1" applyFont="1" applyFill="1" applyBorder="1" applyAlignment="1">
      <alignment horizontal="right" vertical="center"/>
    </xf>
    <xf numFmtId="164" fontId="26" fillId="2" borderId="218" xfId="0" applyNumberFormat="1" applyFont="1" applyFill="1" applyBorder="1" applyAlignment="1">
      <alignment horizontal="right" vertical="center" wrapText="1"/>
    </xf>
    <xf numFmtId="0" fontId="11" fillId="0" borderId="196" xfId="0" applyFont="1" applyFill="1" applyBorder="1" applyAlignment="1">
      <alignment horizontal="center" vertical="center"/>
    </xf>
    <xf numFmtId="0" fontId="11" fillId="0" borderId="128" xfId="0" applyFont="1" applyFill="1" applyBorder="1" applyAlignment="1">
      <alignment horizontal="center" vertical="center"/>
    </xf>
    <xf numFmtId="0" fontId="11" fillId="0" borderId="186" xfId="0" applyFont="1" applyFill="1" applyBorder="1" applyAlignment="1">
      <alignment horizontal="center" vertical="center"/>
    </xf>
    <xf numFmtId="0" fontId="44" fillId="0" borderId="135" xfId="0" applyFont="1" applyFill="1" applyBorder="1" applyAlignment="1">
      <alignment horizontal="center" vertical="top" wrapText="1"/>
    </xf>
    <xf numFmtId="0" fontId="26" fillId="0" borderId="196" xfId="0" applyFont="1" applyFill="1" applyBorder="1" applyAlignment="1">
      <alignment horizontal="left" vertical="top" wrapText="1"/>
    </xf>
    <xf numFmtId="0" fontId="26" fillId="0" borderId="128" xfId="0" applyFont="1" applyFill="1" applyBorder="1" applyAlignment="1">
      <alignment horizontal="left" vertical="top" wrapText="1"/>
    </xf>
    <xf numFmtId="0" fontId="26" fillId="0" borderId="186" xfId="0" applyFont="1" applyFill="1" applyBorder="1" applyAlignment="1">
      <alignment horizontal="left" vertical="top" wrapText="1"/>
    </xf>
    <xf numFmtId="0" fontId="44" fillId="0" borderId="135" xfId="0" applyFont="1" applyFill="1" applyBorder="1" applyAlignment="1">
      <alignment horizontal="left" vertical="top" wrapText="1"/>
    </xf>
    <xf numFmtId="0" fontId="3" fillId="2" borderId="125" xfId="0" applyFont="1" applyFill="1" applyBorder="1" applyAlignment="1"/>
    <xf numFmtId="164" fontId="3" fillId="0" borderId="118" xfId="0" applyNumberFormat="1" applyFont="1" applyFill="1" applyBorder="1" applyAlignment="1">
      <alignment horizontal="center" vertical="center"/>
    </xf>
    <xf numFmtId="164" fontId="3" fillId="0" borderId="119" xfId="0" applyNumberFormat="1" applyFont="1" applyFill="1" applyBorder="1" applyAlignment="1">
      <alignment horizontal="center" vertical="center"/>
    </xf>
    <xf numFmtId="164" fontId="3" fillId="2" borderId="231" xfId="0" applyNumberFormat="1" applyFont="1" applyFill="1" applyBorder="1" applyAlignment="1">
      <alignment horizontal="center" vertical="center" wrapText="1"/>
    </xf>
    <xf numFmtId="0" fontId="42" fillId="0" borderId="118" xfId="0" applyFont="1" applyFill="1" applyBorder="1" applyAlignment="1">
      <alignment horizontal="center" vertical="center"/>
    </xf>
    <xf numFmtId="0" fontId="42" fillId="0" borderId="119" xfId="0" applyFont="1" applyFill="1" applyBorder="1" applyAlignment="1">
      <alignment horizontal="center" vertical="center"/>
    </xf>
    <xf numFmtId="0" fontId="42" fillId="0" borderId="120" xfId="0" applyFont="1" applyFill="1" applyBorder="1" applyAlignment="1">
      <alignment horizontal="center" vertical="center"/>
    </xf>
    <xf numFmtId="0" fontId="44" fillId="0" borderId="125" xfId="0" applyFont="1" applyFill="1" applyBorder="1" applyAlignment="1">
      <alignment horizontal="center" vertical="top" wrapText="1"/>
    </xf>
    <xf numFmtId="0" fontId="50" fillId="2" borderId="195" xfId="0" applyFont="1" applyFill="1" applyBorder="1" applyAlignment="1">
      <alignment horizontal="right"/>
    </xf>
    <xf numFmtId="164" fontId="9" fillId="0" borderId="151" xfId="0" applyNumberFormat="1" applyFont="1" applyFill="1" applyBorder="1" applyAlignment="1">
      <alignment horizontal="right" vertical="center"/>
    </xf>
    <xf numFmtId="164" fontId="9" fillId="0" borderId="141" xfId="0" applyNumberFormat="1" applyFont="1" applyFill="1" applyBorder="1" applyAlignment="1">
      <alignment horizontal="right" vertical="center"/>
    </xf>
    <xf numFmtId="164" fontId="9" fillId="0" borderId="131" xfId="0" applyNumberFormat="1" applyFont="1" applyFill="1" applyBorder="1" applyAlignment="1">
      <alignment horizontal="right" vertical="center"/>
    </xf>
    <xf numFmtId="164" fontId="26" fillId="2" borderId="204" xfId="0" applyNumberFormat="1" applyFont="1" applyFill="1" applyBorder="1" applyAlignment="1">
      <alignment horizontal="right" vertical="center" wrapText="1"/>
    </xf>
    <xf numFmtId="0" fontId="11" fillId="0" borderId="151" xfId="0" applyFont="1" applyFill="1" applyBorder="1" applyAlignment="1">
      <alignment horizontal="center" vertical="center"/>
    </xf>
    <xf numFmtId="0" fontId="11" fillId="0" borderId="141" xfId="0" applyFont="1" applyFill="1" applyBorder="1" applyAlignment="1">
      <alignment horizontal="center" vertical="center"/>
    </xf>
    <xf numFmtId="0" fontId="11" fillId="0" borderId="152" xfId="0" applyFont="1" applyFill="1" applyBorder="1" applyAlignment="1">
      <alignment horizontal="center" vertical="center"/>
    </xf>
    <xf numFmtId="0" fontId="26" fillId="0" borderId="151" xfId="0" applyFont="1" applyFill="1" applyBorder="1" applyAlignment="1">
      <alignment horizontal="left" vertical="top" wrapText="1"/>
    </xf>
    <xf numFmtId="0" fontId="26" fillId="0" borderId="141" xfId="0" applyFont="1" applyFill="1" applyBorder="1" applyAlignment="1">
      <alignment horizontal="left" vertical="top" wrapText="1"/>
    </xf>
    <xf numFmtId="0" fontId="26" fillId="0" borderId="152" xfId="0" applyFont="1" applyFill="1" applyBorder="1" applyAlignment="1">
      <alignment horizontal="left" vertical="top" wrapText="1"/>
    </xf>
    <xf numFmtId="0" fontId="44" fillId="0" borderId="127" xfId="0" applyFont="1" applyFill="1" applyBorder="1" applyAlignment="1">
      <alignment horizontal="left" vertical="top" wrapText="1"/>
    </xf>
    <xf numFmtId="0" fontId="3" fillId="2" borderId="99" xfId="0" applyFont="1" applyFill="1" applyBorder="1" applyAlignment="1"/>
    <xf numFmtId="0" fontId="50" fillId="2" borderId="135" xfId="0" applyFont="1" applyFill="1" applyBorder="1" applyAlignment="1">
      <alignment horizontal="right"/>
    </xf>
    <xf numFmtId="0" fontId="3" fillId="0" borderId="99" xfId="0" applyFont="1" applyFill="1" applyBorder="1" applyAlignment="1"/>
    <xf numFmtId="0" fontId="50" fillId="0" borderId="135" xfId="0" applyFont="1" applyFill="1" applyBorder="1" applyAlignment="1">
      <alignment horizontal="right"/>
    </xf>
    <xf numFmtId="0" fontId="24" fillId="2" borderId="99" xfId="0" applyFont="1" applyFill="1" applyBorder="1" applyAlignment="1"/>
    <xf numFmtId="0" fontId="24" fillId="2" borderId="125" xfId="0" applyFont="1" applyFill="1" applyBorder="1" applyAlignment="1"/>
    <xf numFmtId="0" fontId="24" fillId="2" borderId="127" xfId="0" applyFont="1" applyFill="1" applyBorder="1" applyAlignment="1"/>
    <xf numFmtId="164" fontId="3" fillId="2" borderId="23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/>
    <xf numFmtId="0" fontId="2" fillId="2" borderId="0" xfId="0" applyFont="1" applyFill="1" applyAlignment="1">
      <alignment horizontal="right"/>
    </xf>
    <xf numFmtId="0" fontId="9" fillId="3" borderId="0" xfId="0" applyFont="1" applyFill="1" applyAlignment="1"/>
    <xf numFmtId="0" fontId="1" fillId="0" borderId="0" xfId="0" applyFont="1" applyFill="1" applyAlignment="1"/>
    <xf numFmtId="0" fontId="2" fillId="2" borderId="1" xfId="0" applyFont="1" applyFill="1" applyBorder="1" applyAlignment="1">
      <alignment vertical="center"/>
    </xf>
    <xf numFmtId="0" fontId="1" fillId="0" borderId="3" xfId="0" applyFont="1" applyFill="1" applyBorder="1" applyAlignment="1"/>
    <xf numFmtId="0" fontId="1" fillId="0" borderId="84" xfId="0" applyFont="1" applyFill="1" applyBorder="1" applyAlignment="1"/>
    <xf numFmtId="0" fontId="2" fillId="2" borderId="1" xfId="0" applyFont="1" applyFill="1" applyBorder="1" applyAlignment="1"/>
    <xf numFmtId="0" fontId="2" fillId="3" borderId="3" xfId="0" applyFont="1" applyFill="1" applyBorder="1" applyAlignment="1"/>
    <xf numFmtId="0" fontId="13" fillId="2" borderId="3" xfId="0" applyFont="1" applyFill="1" applyBorder="1" applyAlignment="1"/>
    <xf numFmtId="0" fontId="13" fillId="2" borderId="2" xfId="0" applyFont="1" applyFill="1" applyBorder="1" applyAlignment="1"/>
    <xf numFmtId="0" fontId="13" fillId="2" borderId="82" xfId="0" applyFont="1" applyFill="1" applyBorder="1" applyAlignment="1"/>
    <xf numFmtId="0" fontId="2" fillId="2" borderId="3" xfId="0" applyFont="1" applyFill="1" applyBorder="1" applyAlignment="1"/>
    <xf numFmtId="0" fontId="1" fillId="2" borderId="2" xfId="0" applyFont="1" applyFill="1" applyBorder="1" applyAlignment="1"/>
    <xf numFmtId="0" fontId="3" fillId="9" borderId="0" xfId="0" applyFont="1" applyFill="1" applyAlignment="1">
      <alignment horizontal="center"/>
    </xf>
    <xf numFmtId="0" fontId="35" fillId="0" borderId="0" xfId="0" applyFont="1" applyFill="1" applyAlignment="1"/>
    <xf numFmtId="0" fontId="34" fillId="2" borderId="0" xfId="0" applyFont="1" applyFill="1" applyAlignment="1"/>
    <xf numFmtId="0" fontId="37" fillId="2" borderId="0" xfId="0" applyFont="1" applyFill="1" applyAlignment="1">
      <alignment horizontal="justify"/>
    </xf>
    <xf numFmtId="0" fontId="1" fillId="2" borderId="0" xfId="0" applyFont="1" applyFill="1" applyAlignment="1">
      <alignment horizontal="justify" vertical="top" wrapText="1"/>
    </xf>
    <xf numFmtId="0" fontId="1" fillId="2" borderId="0" xfId="0" applyFont="1" applyFill="1" applyAlignment="1">
      <alignment vertical="top" wrapText="1"/>
    </xf>
    <xf numFmtId="0" fontId="34" fillId="0" borderId="0" xfId="0" applyFont="1" applyFill="1" applyAlignment="1">
      <alignment horizontal="center"/>
    </xf>
    <xf numFmtId="0" fontId="37" fillId="2" borderId="0" xfId="0" applyFont="1" applyFill="1" applyAlignment="1"/>
    <xf numFmtId="0" fontId="15" fillId="2" borderId="15" xfId="0" applyFont="1" applyFill="1" applyBorder="1" applyAlignment="1"/>
    <xf numFmtId="0" fontId="15" fillId="2" borderId="1" xfId="0" applyFont="1" applyFill="1" applyBorder="1" applyAlignment="1"/>
    <xf numFmtId="0" fontId="1" fillId="2" borderId="3" xfId="0" applyFont="1" applyFill="1" applyBorder="1" applyAlignment="1">
      <alignment horizontal="justify" vertical="top" wrapText="1"/>
    </xf>
    <xf numFmtId="0" fontId="15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0" fillId="2" borderId="1" xfId="0" applyFont="1" applyFill="1" applyBorder="1" applyAlignment="1"/>
    <xf numFmtId="0" fontId="1" fillId="5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justify" vertical="top" wrapText="1"/>
    </xf>
    <xf numFmtId="0" fontId="1" fillId="0" borderId="15" xfId="0" applyFont="1" applyFill="1" applyBorder="1" applyAlignment="1">
      <alignment horizontal="center"/>
    </xf>
    <xf numFmtId="0" fontId="40" fillId="0" borderId="15" xfId="0" applyFont="1" applyFill="1" applyBorder="1" applyAlignment="1">
      <alignment horizontal="left"/>
    </xf>
    <xf numFmtId="0" fontId="35" fillId="2" borderId="0" xfId="0" applyFont="1" applyFill="1" applyAlignment="1"/>
    <xf numFmtId="0" fontId="34" fillId="2" borderId="0" xfId="0" applyFont="1" applyFill="1" applyAlignment="1">
      <alignment horizontal="justify"/>
    </xf>
    <xf numFmtId="16" fontId="34" fillId="2" borderId="0" xfId="0" applyNumberFormat="1" applyFont="1" applyFill="1" applyAlignment="1">
      <alignment horizontal="justify"/>
    </xf>
    <xf numFmtId="0" fontId="15" fillId="2" borderId="0" xfId="0" applyFont="1" applyFill="1" applyAlignment="1"/>
    <xf numFmtId="0" fontId="1" fillId="5" borderId="0" xfId="0" applyFont="1" applyFill="1" applyAlignment="1"/>
    <xf numFmtId="0" fontId="34" fillId="0" borderId="0" xfId="0" applyFont="1" applyFill="1" applyAlignment="1">
      <alignment horizontal="justify"/>
    </xf>
    <xf numFmtId="0" fontId="38" fillId="2" borderId="0" xfId="0" applyFont="1" applyFill="1" applyAlignment="1">
      <alignment horizontal="right" indent="2"/>
    </xf>
    <xf numFmtId="0" fontId="5" fillId="2" borderId="0" xfId="0" applyFont="1" applyFill="1" applyAlignment="1"/>
    <xf numFmtId="0" fontId="1" fillId="2" borderId="0" xfId="0" applyFont="1" applyFill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1" fillId="2" borderId="24" xfId="0" applyFont="1" applyFill="1" applyBorder="1" applyAlignment="1"/>
    <xf numFmtId="0" fontId="1" fillId="3" borderId="40" xfId="0" applyFont="1" applyFill="1" applyBorder="1" applyAlignment="1"/>
    <xf numFmtId="0" fontId="1" fillId="3" borderId="25" xfId="0" applyFont="1" applyFill="1" applyBorder="1" applyAlignment="1"/>
    <xf numFmtId="0" fontId="1" fillId="5" borderId="26" xfId="0" applyFont="1" applyFill="1" applyBorder="1" applyAlignment="1">
      <alignment horizontal="center"/>
    </xf>
    <xf numFmtId="0" fontId="1" fillId="3" borderId="76" xfId="0" applyFont="1" applyFill="1" applyBorder="1" applyAlignment="1"/>
    <xf numFmtId="0" fontId="2" fillId="2" borderId="33" xfId="0" applyFont="1" applyFill="1" applyBorder="1" applyAlignment="1"/>
    <xf numFmtId="0" fontId="4" fillId="0" borderId="47" xfId="0" applyFont="1" applyFill="1" applyBorder="1" applyAlignment="1"/>
    <xf numFmtId="0" fontId="1" fillId="0" borderId="54" xfId="0" applyFont="1" applyFill="1" applyBorder="1" applyAlignment="1"/>
    <xf numFmtId="0" fontId="4" fillId="0" borderId="2" xfId="0" applyFont="1" applyFill="1" applyBorder="1" applyAlignment="1"/>
    <xf numFmtId="0" fontId="1" fillId="5" borderId="40" xfId="0" applyFont="1" applyFill="1" applyBorder="1" applyAlignment="1">
      <alignment horizontal="center"/>
    </xf>
    <xf numFmtId="0" fontId="1" fillId="2" borderId="54" xfId="0" applyFont="1" applyFill="1" applyBorder="1" applyAlignment="1"/>
    <xf numFmtId="0" fontId="1" fillId="3" borderId="35" xfId="0" applyFont="1" applyFill="1" applyBorder="1" applyAlignment="1"/>
    <xf numFmtId="0" fontId="4" fillId="3" borderId="46" xfId="0" applyFont="1" applyFill="1" applyBorder="1" applyAlignment="1"/>
    <xf numFmtId="0" fontId="1" fillId="5" borderId="39" xfId="0" applyFont="1" applyFill="1" applyBorder="1" applyAlignment="1">
      <alignment horizontal="center"/>
    </xf>
    <xf numFmtId="0" fontId="6" fillId="3" borderId="0" xfId="0" applyFont="1" applyFill="1" applyAlignment="1"/>
    <xf numFmtId="0" fontId="2" fillId="0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wrapText="1"/>
    </xf>
    <xf numFmtId="0" fontId="1" fillId="3" borderId="24" xfId="0" applyFont="1" applyFill="1" applyBorder="1" applyAlignment="1"/>
    <xf numFmtId="0" fontId="1" fillId="3" borderId="15" xfId="0" applyFont="1" applyFill="1" applyBorder="1" applyAlignment="1"/>
    <xf numFmtId="0" fontId="1" fillId="3" borderId="74" xfId="0" applyFont="1" applyFill="1" applyBorder="1" applyAlignment="1"/>
    <xf numFmtId="0" fontId="1" fillId="3" borderId="77" xfId="0" applyFont="1" applyFill="1" applyBorder="1" applyAlignment="1"/>
    <xf numFmtId="0" fontId="34" fillId="0" borderId="0" xfId="0" applyFont="1" applyFill="1" applyAlignment="1"/>
    <xf numFmtId="0" fontId="2" fillId="2" borderId="33" xfId="0" applyFont="1" applyFill="1" applyBorder="1" applyAlignment="1">
      <alignment vertical="top"/>
    </xf>
    <xf numFmtId="0" fontId="1" fillId="0" borderId="47" xfId="0" applyFont="1" applyFill="1" applyBorder="1" applyAlignment="1"/>
    <xf numFmtId="0" fontId="2" fillId="2" borderId="68" xfId="0" applyFont="1" applyFill="1" applyBorder="1" applyAlignment="1">
      <alignment horizontal="center" vertical="top" wrapText="1"/>
    </xf>
    <xf numFmtId="0" fontId="1" fillId="2" borderId="54" xfId="0" applyFont="1" applyFill="1" applyBorder="1" applyAlignment="1">
      <alignment vertical="top"/>
    </xf>
    <xf numFmtId="0" fontId="1" fillId="0" borderId="2" xfId="0" applyFont="1" applyFill="1" applyBorder="1" applyAlignment="1"/>
    <xf numFmtId="0" fontId="6" fillId="3" borderId="69" xfId="0" applyFont="1" applyFill="1" applyBorder="1" applyAlignment="1">
      <alignment horizontal="left" vertical="top" wrapText="1"/>
    </xf>
    <xf numFmtId="0" fontId="1" fillId="2" borderId="35" xfId="0" applyFont="1" applyFill="1" applyBorder="1" applyAlignment="1">
      <alignment vertical="top"/>
    </xf>
    <xf numFmtId="0" fontId="1" fillId="0" borderId="46" xfId="0" applyFont="1" applyFill="1" applyBorder="1" applyAlignment="1"/>
    <xf numFmtId="0" fontId="36" fillId="0" borderId="0" xfId="0" applyFont="1" applyFill="1" applyAlignment="1">
      <alignment horizontal="justify"/>
    </xf>
    <xf numFmtId="0" fontId="6" fillId="3" borderId="69" xfId="0" applyFont="1" applyFill="1" applyBorder="1" applyAlignment="1">
      <alignment vertical="top" wrapText="1"/>
    </xf>
    <xf numFmtId="0" fontId="17" fillId="0" borderId="0" xfId="0" applyFont="1" applyFill="1" applyAlignment="1">
      <alignment horizontal="center"/>
    </xf>
    <xf numFmtId="0" fontId="1" fillId="2" borderId="73" xfId="0" applyFont="1" applyFill="1" applyBorder="1" applyAlignment="1">
      <alignment vertical="top"/>
    </xf>
    <xf numFmtId="0" fontId="1" fillId="0" borderId="14" xfId="0" applyFont="1" applyFill="1" applyBorder="1" applyAlignment="1"/>
    <xf numFmtId="0" fontId="6" fillId="3" borderId="62" xfId="0" applyFont="1" applyFill="1" applyBorder="1" applyAlignment="1">
      <alignment vertical="top" wrapText="1"/>
    </xf>
    <xf numFmtId="0" fontId="37" fillId="0" borderId="0" xfId="0" applyFont="1" applyFill="1" applyAlignment="1"/>
    <xf numFmtId="0" fontId="2" fillId="2" borderId="42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6" xfId="0" applyFont="1" applyFill="1" applyBorder="1" applyAlignment="1">
      <alignment horizontal="left" vertical="center"/>
    </xf>
    <xf numFmtId="164" fontId="2" fillId="0" borderId="16" xfId="0" applyNumberFormat="1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20" xfId="0" applyFont="1" applyFill="1" applyBorder="1" applyAlignment="1">
      <alignment horizontal="justify"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0" fontId="17" fillId="0" borderId="9" xfId="0" applyFont="1" applyFill="1" applyBorder="1" applyAlignment="1">
      <alignment horizontal="center"/>
    </xf>
    <xf numFmtId="14" fontId="2" fillId="2" borderId="0" xfId="0" applyNumberFormat="1" applyFont="1" applyFill="1" applyAlignment="1">
      <alignment horizontal="right" vertical="center" wrapText="1"/>
    </xf>
    <xf numFmtId="0" fontId="1" fillId="2" borderId="58" xfId="0" applyFont="1" applyFill="1" applyBorder="1" applyAlignment="1">
      <alignment horizontal="justify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0" fontId="17" fillId="0" borderId="59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justify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164" fontId="2" fillId="4" borderId="7" xfId="0" applyNumberFormat="1" applyFont="1" applyFill="1" applyBorder="1" applyAlignment="1">
      <alignment horizontal="right" vertical="center" wrapText="1"/>
    </xf>
    <xf numFmtId="0" fontId="1" fillId="2" borderId="45" xfId="0" applyFont="1" applyFill="1" applyBorder="1" applyAlignment="1">
      <alignment horizontal="justify" vertical="center" wrapText="1"/>
    </xf>
    <xf numFmtId="164" fontId="2" fillId="2" borderId="10" xfId="0" applyNumberFormat="1" applyFont="1" applyFill="1" applyBorder="1" applyAlignment="1">
      <alignment horizontal="right" vertical="center" wrapText="1"/>
    </xf>
    <xf numFmtId="164" fontId="2" fillId="4" borderId="10" xfId="0" applyNumberFormat="1" applyFont="1" applyFill="1" applyBorder="1" applyAlignment="1">
      <alignment horizontal="right" vertical="center" wrapText="1"/>
    </xf>
    <xf numFmtId="0" fontId="17" fillId="0" borderId="11" xfId="0" applyFont="1" applyFill="1" applyBorder="1" applyAlignment="1">
      <alignment horizontal="center"/>
    </xf>
    <xf numFmtId="0" fontId="2" fillId="2" borderId="87" xfId="0" applyFont="1" applyFill="1" applyBorder="1" applyAlignment="1">
      <alignment horizontal="left" vertical="top"/>
    </xf>
    <xf numFmtId="0" fontId="1" fillId="0" borderId="88" xfId="0" applyFont="1" applyFill="1" applyBorder="1" applyAlignment="1"/>
    <xf numFmtId="0" fontId="1" fillId="2" borderId="89" xfId="0" applyFont="1" applyFill="1" applyBorder="1" applyAlignment="1"/>
    <xf numFmtId="0" fontId="2" fillId="2" borderId="90" xfId="0" applyFont="1" applyFill="1" applyBorder="1" applyAlignment="1">
      <alignment vertical="top"/>
    </xf>
    <xf numFmtId="0" fontId="2" fillId="2" borderId="91" xfId="0" applyFont="1" applyFill="1" applyBorder="1" applyAlignment="1">
      <alignment horizontal="center" vertical="top" wrapText="1"/>
    </xf>
    <xf numFmtId="16" fontId="1" fillId="2" borderId="92" xfId="0" applyNumberFormat="1" applyFont="1" applyFill="1" applyBorder="1" applyAlignment="1">
      <alignment vertical="top"/>
    </xf>
    <xf numFmtId="2" fontId="1" fillId="2" borderId="15" xfId="0" applyNumberFormat="1" applyFont="1" applyFill="1" applyBorder="1" applyAlignment="1">
      <alignment wrapText="1"/>
    </xf>
    <xf numFmtId="2" fontId="1" fillId="2" borderId="93" xfId="0" applyNumberFormat="1" applyFont="1" applyFill="1" applyBorder="1" applyAlignment="1">
      <alignment wrapText="1"/>
    </xf>
    <xf numFmtId="16" fontId="1" fillId="2" borderId="94" xfId="0" applyNumberFormat="1" applyFont="1" applyFill="1" applyBorder="1" applyAlignment="1">
      <alignment vertical="top"/>
    </xf>
    <xf numFmtId="0" fontId="1" fillId="0" borderId="95" xfId="0" applyFont="1" applyFill="1" applyBorder="1" applyAlignment="1"/>
    <xf numFmtId="0" fontId="1" fillId="2" borderId="96" xfId="0" applyFont="1" applyFill="1" applyBorder="1" applyAlignment="1"/>
    <xf numFmtId="2" fontId="1" fillId="2" borderId="97" xfId="0" applyNumberFormat="1" applyFont="1" applyFill="1" applyBorder="1" applyAlignment="1">
      <alignment wrapText="1"/>
    </xf>
    <xf numFmtId="2" fontId="1" fillId="2" borderId="98" xfId="0" applyNumberFormat="1" applyFont="1" applyFill="1" applyBorder="1" applyAlignment="1">
      <alignment wrapText="1"/>
    </xf>
    <xf numFmtId="0" fontId="2" fillId="2" borderId="21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6" fillId="3" borderId="24" xfId="0" applyFont="1" applyFill="1" applyBorder="1" applyAlignment="1">
      <alignment vertical="top" wrapText="1"/>
    </xf>
    <xf numFmtId="0" fontId="6" fillId="3" borderId="104" xfId="0" applyFont="1" applyFill="1" applyBorder="1" applyAlignment="1"/>
    <xf numFmtId="0" fontId="6" fillId="3" borderId="25" xfId="0" applyFont="1" applyFill="1" applyBorder="1" applyAlignment="1">
      <alignment vertical="top" wrapText="1"/>
    </xf>
    <xf numFmtId="0" fontId="6" fillId="3" borderId="78" xfId="0" applyFont="1" applyFill="1" applyBorder="1" applyAlignment="1"/>
    <xf numFmtId="0" fontId="6" fillId="2" borderId="0" xfId="0" applyFont="1" applyFill="1" applyAlignment="1"/>
    <xf numFmtId="0" fontId="47" fillId="0" borderId="137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 vertical="top" wrapText="1"/>
    </xf>
    <xf numFmtId="0" fontId="1" fillId="0" borderId="54" xfId="0" applyFont="1" applyFill="1" applyBorder="1" applyAlignment="1">
      <alignment vertical="top"/>
    </xf>
    <xf numFmtId="0" fontId="6" fillId="3" borderId="40" xfId="0" applyFont="1" applyFill="1" applyBorder="1" applyAlignment="1"/>
    <xf numFmtId="0" fontId="6" fillId="3" borderId="2" xfId="0" applyFont="1" applyFill="1" applyBorder="1" applyAlignment="1"/>
    <xf numFmtId="0" fontId="1" fillId="0" borderId="35" xfId="0" applyFont="1" applyFill="1" applyBorder="1" applyAlignment="1">
      <alignment vertical="top"/>
    </xf>
    <xf numFmtId="0" fontId="4" fillId="0" borderId="12" xfId="0" applyFont="1" applyFill="1" applyBorder="1" applyAlignment="1"/>
    <xf numFmtId="0" fontId="6" fillId="3" borderId="39" xfId="0" applyFont="1" applyFill="1" applyBorder="1" applyAlignment="1"/>
    <xf numFmtId="0" fontId="2" fillId="2" borderId="101" xfId="0" applyFont="1" applyFill="1" applyBorder="1" applyAlignment="1">
      <alignment horizontal="center"/>
    </xf>
    <xf numFmtId="0" fontId="2" fillId="2" borderId="102" xfId="0" applyFont="1" applyFill="1" applyBorder="1" applyAlignment="1">
      <alignment horizontal="center"/>
    </xf>
    <xf numFmtId="0" fontId="6" fillId="3" borderId="103" xfId="0" applyFont="1" applyFill="1" applyBorder="1" applyAlignment="1">
      <alignment vertical="top" wrapText="1"/>
    </xf>
    <xf numFmtId="0" fontId="6" fillId="3" borderId="105" xfId="0" applyFont="1" applyFill="1" applyBorder="1" applyAlignment="1">
      <alignment vertical="top" wrapText="1"/>
    </xf>
    <xf numFmtId="0" fontId="6" fillId="3" borderId="106" xfId="0" applyFont="1" applyFill="1" applyBorder="1" applyAlignment="1"/>
    <xf numFmtId="0" fontId="23" fillId="2" borderId="0" xfId="0" applyFont="1" applyFill="1" applyAlignment="1"/>
    <xf numFmtId="0" fontId="23" fillId="2" borderId="0" xfId="0" applyFont="1" applyFill="1" applyAlignment="1">
      <alignment vertical="top"/>
    </xf>
    <xf numFmtId="0" fontId="2" fillId="0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137" xfId="0" applyFont="1" applyFill="1" applyBorder="1" applyAlignment="1">
      <alignment horizontal="center" vertical="center" wrapText="1"/>
    </xf>
    <xf numFmtId="0" fontId="2" fillId="2" borderId="23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138" xfId="0" applyFont="1" applyFill="1" applyBorder="1" applyAlignment="1"/>
    <xf numFmtId="164" fontId="6" fillId="0" borderId="189" xfId="0" applyNumberFormat="1" applyFont="1" applyFill="1" applyBorder="1" applyAlignment="1">
      <alignment horizontal="left" vertical="top" wrapText="1"/>
    </xf>
    <xf numFmtId="164" fontId="6" fillId="0" borderId="190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indent="1"/>
    </xf>
    <xf numFmtId="0" fontId="17" fillId="0" borderId="138" xfId="0" applyFont="1" applyFill="1" applyBorder="1" applyAlignment="1">
      <alignment horizontal="center"/>
    </xf>
    <xf numFmtId="0" fontId="2" fillId="2" borderId="198" xfId="0" applyFont="1" applyFill="1" applyBorder="1" applyAlignment="1">
      <alignment horizontal="center"/>
    </xf>
    <xf numFmtId="0" fontId="1" fillId="2" borderId="198" xfId="0" applyFont="1" applyFill="1" applyBorder="1" applyAlignment="1"/>
    <xf numFmtId="0" fontId="2" fillId="2" borderId="67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1" fillId="2" borderId="87" xfId="0" applyFont="1" applyFill="1" applyBorder="1" applyAlignment="1"/>
    <xf numFmtId="164" fontId="5" fillId="0" borderId="187" xfId="0" applyNumberFormat="1" applyFont="1" applyFill="1" applyBorder="1" applyAlignment="1">
      <alignment vertical="top" wrapText="1"/>
    </xf>
    <xf numFmtId="164" fontId="15" fillId="0" borderId="187" xfId="0" applyNumberFormat="1" applyFont="1" applyFill="1" applyBorder="1" applyAlignment="1">
      <alignment horizontal="center" vertical="top" wrapText="1"/>
    </xf>
    <xf numFmtId="164" fontId="6" fillId="0" borderId="187" xfId="0" applyNumberFormat="1" applyFont="1" applyFill="1" applyBorder="1" applyAlignment="1">
      <alignment horizontal="left" vertical="top" wrapText="1"/>
    </xf>
    <xf numFmtId="0" fontId="1" fillId="2" borderId="92" xfId="0" applyFont="1" applyFill="1" applyBorder="1" applyAlignment="1"/>
    <xf numFmtId="164" fontId="5" fillId="0" borderId="70" xfId="0" applyNumberFormat="1" applyFont="1" applyFill="1" applyBorder="1" applyAlignment="1">
      <alignment vertical="top" wrapText="1"/>
    </xf>
    <xf numFmtId="164" fontId="15" fillId="0" borderId="70" xfId="0" applyNumberFormat="1" applyFont="1" applyFill="1" applyBorder="1" applyAlignment="1">
      <alignment horizontal="center" vertical="top" wrapText="1"/>
    </xf>
    <xf numFmtId="164" fontId="6" fillId="0" borderId="70" xfId="0" applyNumberFormat="1" applyFont="1" applyFill="1" applyBorder="1" applyAlignment="1">
      <alignment horizontal="left" vertical="top" wrapText="1"/>
    </xf>
    <xf numFmtId="0" fontId="1" fillId="2" borderId="94" xfId="0" applyFont="1" applyFill="1" applyBorder="1" applyAlignment="1"/>
    <xf numFmtId="164" fontId="5" fillId="0" borderId="188" xfId="0" applyNumberFormat="1" applyFont="1" applyFill="1" applyBorder="1" applyAlignment="1">
      <alignment vertical="top" wrapText="1"/>
    </xf>
    <xf numFmtId="164" fontId="15" fillId="0" borderId="188" xfId="0" applyNumberFormat="1" applyFont="1" applyFill="1" applyBorder="1" applyAlignment="1">
      <alignment horizontal="center" vertical="top" wrapText="1"/>
    </xf>
    <xf numFmtId="164" fontId="6" fillId="0" borderId="188" xfId="0" applyNumberFormat="1" applyFont="1" applyFill="1" applyBorder="1" applyAlignment="1">
      <alignment horizontal="left" vertical="top" wrapText="1"/>
    </xf>
    <xf numFmtId="0" fontId="6" fillId="2" borderId="72" xfId="0" applyFont="1" applyFill="1" applyBorder="1" applyAlignment="1"/>
    <xf numFmtId="164" fontId="5" fillId="0" borderId="72" xfId="0" applyNumberFormat="1" applyFont="1" applyFill="1" applyBorder="1" applyAlignment="1">
      <alignment vertical="top" wrapText="1"/>
    </xf>
    <xf numFmtId="164" fontId="15" fillId="0" borderId="72" xfId="0" applyNumberFormat="1" applyFont="1" applyFill="1" applyBorder="1" applyAlignment="1">
      <alignment horizontal="center" vertical="top" wrapText="1"/>
    </xf>
    <xf numFmtId="164" fontId="6" fillId="0" borderId="72" xfId="0" applyNumberFormat="1" applyFont="1" applyFill="1" applyBorder="1" applyAlignment="1">
      <alignment horizontal="left" vertical="top" wrapText="1"/>
    </xf>
    <xf numFmtId="0" fontId="6" fillId="2" borderId="71" xfId="0" applyFont="1" applyFill="1" applyBorder="1" applyAlignment="1"/>
    <xf numFmtId="164" fontId="5" fillId="0" borderId="71" xfId="0" applyNumberFormat="1" applyFont="1" applyFill="1" applyBorder="1" applyAlignment="1">
      <alignment vertical="top" wrapText="1"/>
    </xf>
    <xf numFmtId="164" fontId="15" fillId="0" borderId="71" xfId="0" applyNumberFormat="1" applyFont="1" applyFill="1" applyBorder="1" applyAlignment="1">
      <alignment horizontal="center" vertical="top" wrapText="1"/>
    </xf>
    <xf numFmtId="164" fontId="6" fillId="0" borderId="71" xfId="0" applyNumberFormat="1" applyFont="1" applyFill="1" applyBorder="1" applyAlignment="1">
      <alignment horizontal="left" vertical="top" wrapText="1"/>
    </xf>
    <xf numFmtId="0" fontId="6" fillId="2" borderId="82" xfId="0" applyFont="1" applyFill="1" applyBorder="1" applyAlignment="1"/>
    <xf numFmtId="164" fontId="5" fillId="0" borderId="82" xfId="0" applyNumberFormat="1" applyFont="1" applyFill="1" applyBorder="1" applyAlignment="1">
      <alignment vertical="top" wrapText="1"/>
    </xf>
    <xf numFmtId="164" fontId="9" fillId="0" borderId="82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right" indent="1"/>
    </xf>
    <xf numFmtId="0" fontId="2" fillId="2" borderId="21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vertical="top" wrapText="1"/>
    </xf>
    <xf numFmtId="0" fontId="4" fillId="3" borderId="40" xfId="0" applyFont="1" applyFill="1" applyBorder="1" applyAlignment="1"/>
    <xf numFmtId="0" fontId="1" fillId="3" borderId="25" xfId="0" applyFont="1" applyFill="1" applyBorder="1" applyAlignment="1">
      <alignment vertical="top" wrapText="1"/>
    </xf>
    <xf numFmtId="0" fontId="4" fillId="3" borderId="39" xfId="0" applyFont="1" applyFill="1" applyBorder="1" applyAlignment="1"/>
    <xf numFmtId="0" fontId="6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2" fillId="2" borderId="107" xfId="0" applyFont="1" applyFill="1" applyBorder="1" applyAlignment="1">
      <alignment horizontal="center" vertical="top" wrapText="1"/>
    </xf>
    <xf numFmtId="0" fontId="2" fillId="2" borderId="90" xfId="0" applyFont="1" applyFill="1" applyBorder="1" applyAlignment="1">
      <alignment horizontal="center"/>
    </xf>
    <xf numFmtId="0" fontId="2" fillId="2" borderId="91" xfId="0" applyFont="1" applyFill="1" applyBorder="1" applyAlignment="1">
      <alignment horizontal="center"/>
    </xf>
    <xf numFmtId="0" fontId="1" fillId="3" borderId="108" xfId="0" applyFont="1" applyFill="1" applyBorder="1" applyAlignment="1">
      <alignment vertical="top" wrapText="1"/>
    </xf>
    <xf numFmtId="0" fontId="6" fillId="3" borderId="93" xfId="0" applyFont="1" applyFill="1" applyBorder="1" applyAlignment="1"/>
    <xf numFmtId="0" fontId="1" fillId="3" borderId="109" xfId="0" applyFont="1" applyFill="1" applyBorder="1" applyAlignment="1">
      <alignment vertical="top" wrapText="1"/>
    </xf>
    <xf numFmtId="0" fontId="1" fillId="3" borderId="97" xfId="0" applyFont="1" applyFill="1" applyBorder="1" applyAlignment="1"/>
    <xf numFmtId="0" fontId="6" fillId="3" borderId="98" xfId="0" applyFont="1" applyFill="1" applyBorder="1" applyAlignment="1"/>
    <xf numFmtId="0" fontId="1" fillId="0" borderId="54" xfId="0" applyFont="1" applyFill="1" applyBorder="1" applyAlignment="1">
      <alignment horizontal="left" vertical="top"/>
    </xf>
    <xf numFmtId="0" fontId="4" fillId="0" borderId="14" xfId="0" applyFont="1" applyFill="1" applyBorder="1" applyAlignment="1"/>
    <xf numFmtId="0" fontId="4" fillId="0" borderId="2" xfId="0" applyFont="1" applyFill="1" applyBorder="1" applyAlignment="1">
      <alignment horizontal="left"/>
    </xf>
    <xf numFmtId="0" fontId="1" fillId="0" borderId="35" xfId="0" applyFont="1" applyFill="1" applyBorder="1" applyAlignment="1">
      <alignment horizontal="left" vertical="top"/>
    </xf>
    <xf numFmtId="0" fontId="4" fillId="0" borderId="46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justify" vertical="top" wrapText="1"/>
    </xf>
    <xf numFmtId="0" fontId="2" fillId="2" borderId="47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justify" vertical="top" wrapText="1"/>
    </xf>
    <xf numFmtId="0" fontId="1" fillId="3" borderId="14" xfId="0" applyFont="1" applyFill="1" applyBorder="1" applyAlignment="1">
      <alignment horizontal="justify" vertical="top" wrapText="1"/>
    </xf>
    <xf numFmtId="0" fontId="1" fillId="3" borderId="69" xfId="0" applyFont="1" applyFill="1" applyBorder="1" applyAlignment="1">
      <alignment horizontal="justify" vertical="top" wrapText="1"/>
    </xf>
    <xf numFmtId="0" fontId="1" fillId="2" borderId="74" xfId="0" applyFont="1" applyFill="1" applyBorder="1" applyAlignment="1">
      <alignment horizontal="justify" vertical="top" wrapText="1"/>
    </xf>
    <xf numFmtId="0" fontId="1" fillId="3" borderId="75" xfId="0" applyFont="1" applyFill="1" applyBorder="1" applyAlignment="1">
      <alignment horizontal="justify" vertical="top" wrapText="1"/>
    </xf>
    <xf numFmtId="0" fontId="1" fillId="3" borderId="62" xfId="0" applyFont="1" applyFill="1" applyBorder="1" applyAlignment="1">
      <alignment horizontal="justify" vertical="top" wrapText="1"/>
    </xf>
    <xf numFmtId="0" fontId="1" fillId="2" borderId="0" xfId="0" applyFont="1" applyFill="1" applyAlignment="1">
      <alignment horizontal="justify"/>
    </xf>
    <xf numFmtId="0" fontId="2" fillId="2" borderId="23" xfId="0" applyFont="1" applyFill="1" applyBorder="1" applyAlignment="1">
      <alignment horizontal="center" vertical="top" wrapText="1"/>
    </xf>
    <xf numFmtId="0" fontId="6" fillId="3" borderId="32" xfId="0" applyFont="1" applyFill="1" applyBorder="1" applyAlignment="1">
      <alignment horizontal="justify" vertical="top" wrapText="1"/>
    </xf>
    <xf numFmtId="0" fontId="1" fillId="0" borderId="52" xfId="0" applyFont="1" applyFill="1" applyBorder="1" applyAlignment="1">
      <alignment vertical="top"/>
    </xf>
    <xf numFmtId="0" fontId="4" fillId="0" borderId="4" xfId="0" applyFont="1" applyFill="1" applyBorder="1" applyAlignment="1"/>
    <xf numFmtId="0" fontId="6" fillId="3" borderId="79" xfId="0" applyFont="1" applyFill="1" applyBorder="1" applyAlignment="1">
      <alignment horizontal="justify" vertical="top" wrapText="1"/>
    </xf>
    <xf numFmtId="0" fontId="6" fillId="3" borderId="40" xfId="0" applyFont="1" applyFill="1" applyBorder="1" applyAlignment="1">
      <alignment horizontal="justify" vertical="top" wrapText="1"/>
    </xf>
    <xf numFmtId="0" fontId="4" fillId="0" borderId="36" xfId="0" applyFont="1" applyFill="1" applyBorder="1" applyAlignment="1"/>
    <xf numFmtId="0" fontId="6" fillId="3" borderId="39" xfId="0" applyFont="1" applyFill="1" applyBorder="1" applyAlignment="1">
      <alignment horizontal="justify" vertical="top" wrapText="1"/>
    </xf>
    <xf numFmtId="0" fontId="34" fillId="0" borderId="0" xfId="0" applyFont="1" applyFill="1" applyAlignment="1">
      <alignment horizontal="justify" vertical="top" wrapText="1"/>
    </xf>
    <xf numFmtId="0" fontId="2" fillId="2" borderId="0" xfId="0" applyFont="1" applyFill="1" applyAlignment="1">
      <alignment horizontal="justify" vertical="top" wrapText="1"/>
    </xf>
    <xf numFmtId="0" fontId="1" fillId="2" borderId="33" xfId="0" applyFont="1" applyFill="1" applyBorder="1" applyAlignment="1">
      <alignment vertical="top"/>
    </xf>
    <xf numFmtId="0" fontId="1" fillId="2" borderId="47" xfId="0" applyFont="1" applyFill="1" applyBorder="1" applyAlignment="1"/>
    <xf numFmtId="0" fontId="1" fillId="5" borderId="23" xfId="0" applyFont="1" applyFill="1" applyBorder="1" applyAlignment="1">
      <alignment horizontal="center"/>
    </xf>
    <xf numFmtId="0" fontId="6" fillId="3" borderId="40" xfId="0" applyFont="1" applyFill="1" applyBorder="1" applyAlignment="1">
      <alignment horizontal="left" vertical="top"/>
    </xf>
    <xf numFmtId="0" fontId="2" fillId="0" borderId="40" xfId="0" applyFont="1" applyFill="1" applyBorder="1" applyAlignment="1">
      <alignment horizontal="center"/>
    </xf>
    <xf numFmtId="0" fontId="6" fillId="3" borderId="54" xfId="0" applyFont="1" applyFill="1" applyBorder="1" applyAlignment="1">
      <alignment vertical="top"/>
    </xf>
    <xf numFmtId="0" fontId="1" fillId="3" borderId="2" xfId="0" applyFont="1" applyFill="1" applyBorder="1" applyAlignment="1"/>
    <xf numFmtId="0" fontId="6" fillId="3" borderId="40" xfId="0" applyFont="1" applyFill="1" applyBorder="1" applyAlignment="1">
      <alignment horizontal="justify"/>
    </xf>
    <xf numFmtId="0" fontId="6" fillId="3" borderId="35" xfId="0" applyFont="1" applyFill="1" applyBorder="1" applyAlignment="1">
      <alignment vertical="top"/>
    </xf>
    <xf numFmtId="0" fontId="1" fillId="3" borderId="46" xfId="0" applyFont="1" applyFill="1" applyBorder="1" applyAlignment="1"/>
    <xf numFmtId="0" fontId="6" fillId="3" borderId="39" xfId="0" applyFont="1" applyFill="1" applyBorder="1" applyAlignment="1">
      <alignment horizontal="justify"/>
    </xf>
    <xf numFmtId="0" fontId="36" fillId="2" borderId="0" xfId="0" applyFont="1" applyFill="1" applyAlignment="1">
      <alignment horizontal="justify"/>
    </xf>
    <xf numFmtId="0" fontId="37" fillId="2" borderId="82" xfId="0" applyFont="1" applyFill="1" applyBorder="1" applyAlignment="1"/>
    <xf numFmtId="0" fontId="12" fillId="2" borderId="82" xfId="0" applyFont="1" applyFill="1" applyBorder="1" applyAlignment="1">
      <alignment horizontal="left" vertical="top" wrapText="1"/>
    </xf>
    <xf numFmtId="0" fontId="51" fillId="2" borderId="82" xfId="0" applyFont="1" applyFill="1" applyBorder="1" applyAlignment="1">
      <alignment horizontal="left" vertical="top" wrapText="1"/>
    </xf>
    <xf numFmtId="0" fontId="33" fillId="0" borderId="138" xfId="0" applyFont="1" applyFill="1" applyBorder="1" applyAlignment="1">
      <alignment horizontal="left" vertical="top" wrapText="1"/>
    </xf>
    <xf numFmtId="0" fontId="33" fillId="0" borderId="198" xfId="0" applyFont="1" applyFill="1" applyBorder="1" applyAlignment="1">
      <alignment horizontal="center" vertical="top" wrapText="1"/>
    </xf>
    <xf numFmtId="0" fontId="33" fillId="0" borderId="199" xfId="0" applyFont="1" applyFill="1" applyBorder="1" applyAlignment="1">
      <alignment horizontal="center" vertical="top" wrapText="1"/>
    </xf>
    <xf numFmtId="0" fontId="13" fillId="3" borderId="99" xfId="0" applyFont="1" applyFill="1" applyBorder="1" applyAlignment="1">
      <alignment vertical="top" wrapText="1"/>
    </xf>
    <xf numFmtId="0" fontId="13" fillId="3" borderId="234" xfId="0" applyFont="1" applyFill="1" applyBorder="1" applyAlignment="1">
      <alignment vertical="top" wrapText="1"/>
    </xf>
    <xf numFmtId="0" fontId="13" fillId="3" borderId="234" xfId="0" applyFont="1" applyFill="1" applyBorder="1" applyAlignment="1">
      <alignment horizontal="center" vertical="top" wrapText="1"/>
    </xf>
    <xf numFmtId="0" fontId="13" fillId="3" borderId="221" xfId="0" applyFont="1" applyFill="1" applyBorder="1" applyAlignment="1">
      <alignment horizontal="center" vertical="top" wrapText="1"/>
    </xf>
    <xf numFmtId="0" fontId="13" fillId="3" borderId="195" xfId="0" applyFont="1" applyFill="1" applyBorder="1" applyAlignment="1">
      <alignment vertical="top" wrapText="1"/>
    </xf>
    <xf numFmtId="0" fontId="13" fillId="3" borderId="235" xfId="0" applyFont="1" applyFill="1" applyBorder="1" applyAlignment="1">
      <alignment vertical="top" wrapText="1"/>
    </xf>
    <xf numFmtId="0" fontId="13" fillId="3" borderId="235" xfId="0" applyFont="1" applyFill="1" applyBorder="1" applyAlignment="1">
      <alignment horizontal="center" vertical="top" wrapText="1"/>
    </xf>
    <xf numFmtId="0" fontId="13" fillId="3" borderId="222" xfId="0" applyFont="1" applyFill="1" applyBorder="1" applyAlignment="1">
      <alignment horizontal="center" vertical="top" wrapText="1"/>
    </xf>
    <xf numFmtId="0" fontId="13" fillId="3" borderId="194" xfId="0" applyFont="1" applyFill="1" applyBorder="1" applyAlignment="1">
      <alignment vertical="top" wrapText="1"/>
    </xf>
    <xf numFmtId="0" fontId="13" fillId="3" borderId="236" xfId="0" applyFont="1" applyFill="1" applyBorder="1" applyAlignment="1">
      <alignment vertical="top" wrapText="1"/>
    </xf>
    <xf numFmtId="0" fontId="13" fillId="3" borderId="236" xfId="0" applyFont="1" applyFill="1" applyBorder="1" applyAlignment="1">
      <alignment horizontal="center" vertical="top" wrapText="1"/>
    </xf>
    <xf numFmtId="0" fontId="13" fillId="3" borderId="207" xfId="0" applyFont="1" applyFill="1" applyBorder="1" applyAlignment="1">
      <alignment horizontal="center" vertical="top" wrapText="1"/>
    </xf>
    <xf numFmtId="0" fontId="33" fillId="0" borderId="138" xfId="0" applyFont="1" applyFill="1" applyBorder="1" applyAlignment="1">
      <alignment horizontal="left" vertical="top"/>
    </xf>
    <xf numFmtId="0" fontId="13" fillId="2" borderId="82" xfId="0" applyFont="1" applyFill="1" applyBorder="1" applyAlignment="1">
      <alignment horizontal="left" vertical="top" wrapText="1"/>
    </xf>
    <xf numFmtId="3" fontId="2" fillId="2" borderId="0" xfId="0" applyNumberFormat="1" applyFont="1" applyFill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12" fillId="2" borderId="0" xfId="0" applyFont="1" applyFill="1" applyAlignment="1"/>
    <xf numFmtId="3" fontId="12" fillId="2" borderId="0" xfId="0" applyNumberFormat="1" applyFont="1" applyFill="1" applyAlignment="1"/>
    <xf numFmtId="0" fontId="12" fillId="3" borderId="0" xfId="0" applyFont="1" applyFill="1" applyAlignment="1"/>
    <xf numFmtId="0" fontId="4" fillId="2" borderId="2" xfId="0" applyFont="1" applyFill="1" applyBorder="1" applyAlignment="1"/>
    <xf numFmtId="0" fontId="2" fillId="3" borderId="0" xfId="0" applyFont="1" applyFill="1" applyAlignment="1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 applyProtection="1">
      <alignment horizontal="right"/>
      <protection locked="0" hidden="1"/>
    </xf>
    <xf numFmtId="0" fontId="4" fillId="2" borderId="0" xfId="0" applyFont="1" applyFill="1" applyAlignment="1" applyProtection="1">
      <protection locked="0" hidden="1"/>
    </xf>
    <xf numFmtId="14" fontId="4" fillId="3" borderId="7" xfId="0" applyNumberFormat="1" applyFont="1" applyFill="1" applyBorder="1" applyAlignment="1"/>
    <xf numFmtId="0" fontId="3" fillId="2" borderId="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14" fontId="4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vertical="top" wrapText="1"/>
    </xf>
    <xf numFmtId="0" fontId="0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center"/>
    </xf>
    <xf numFmtId="0" fontId="48" fillId="2" borderId="138" xfId="0" applyFont="1" applyFill="1" applyBorder="1" applyAlignment="1">
      <alignment vertical="center"/>
    </xf>
    <xf numFmtId="0" fontId="0" fillId="0" borderId="13" xfId="0" applyFont="1" applyFill="1" applyBorder="1" applyAlignment="1"/>
    <xf numFmtId="0" fontId="0" fillId="0" borderId="199" xfId="0" applyFont="1" applyFill="1" applyBorder="1" applyAlignment="1"/>
    <xf numFmtId="0" fontId="48" fillId="2" borderId="86" xfId="0" applyFont="1" applyFill="1" applyBorder="1" applyAlignment="1">
      <alignment horizontal="center" vertical="center" wrapText="1"/>
    </xf>
    <xf numFmtId="0" fontId="48" fillId="0" borderId="138" xfId="0" applyFont="1" applyFill="1" applyBorder="1" applyAlignment="1">
      <alignment vertical="center"/>
    </xf>
    <xf numFmtId="0" fontId="48" fillId="0" borderId="13" xfId="0" applyFont="1" applyFill="1" applyBorder="1" applyAlignment="1">
      <alignment horizontal="center" vertical="center"/>
    </xf>
    <xf numFmtId="0" fontId="48" fillId="0" borderId="199" xfId="0" applyFont="1" applyFill="1" applyBorder="1" applyAlignment="1">
      <alignment horizontal="center" vertical="center"/>
    </xf>
    <xf numFmtId="0" fontId="23" fillId="0" borderId="82" xfId="0" applyFont="1" applyFill="1" applyBorder="1" applyAlignment="1"/>
    <xf numFmtId="0" fontId="48" fillId="2" borderId="148" xfId="0" applyFont="1" applyFill="1" applyBorder="1" applyAlignment="1">
      <alignment horizontal="center" vertical="center" wrapText="1"/>
    </xf>
    <xf numFmtId="0" fontId="48" fillId="2" borderId="126" xfId="0" applyFont="1" applyFill="1" applyBorder="1" applyAlignment="1">
      <alignment horizontal="center" vertical="center" wrapText="1"/>
    </xf>
    <xf numFmtId="0" fontId="48" fillId="0" borderId="126" xfId="0" applyFont="1" applyFill="1" applyBorder="1" applyAlignment="1">
      <alignment horizontal="center" vertical="center" wrapText="1"/>
    </xf>
    <xf numFmtId="0" fontId="48" fillId="0" borderId="200" xfId="0" applyFont="1" applyFill="1" applyBorder="1" applyAlignment="1">
      <alignment horizontal="center" vertical="center" wrapText="1"/>
    </xf>
    <xf numFmtId="0" fontId="48" fillId="0" borderId="151" xfId="0" applyFont="1" applyFill="1" applyBorder="1" applyAlignment="1">
      <alignment horizontal="center" vertical="center" wrapText="1"/>
    </xf>
    <xf numFmtId="0" fontId="48" fillId="0" borderId="141" xfId="0" applyFont="1" applyFill="1" applyBorder="1" applyAlignment="1">
      <alignment horizontal="center" vertical="center" wrapText="1"/>
    </xf>
    <xf numFmtId="0" fontId="48" fillId="0" borderId="152" xfId="0" applyFont="1" applyFill="1" applyBorder="1" applyAlignment="1">
      <alignment horizontal="center" vertical="center" wrapText="1"/>
    </xf>
    <xf numFmtId="0" fontId="48" fillId="2" borderId="55" xfId="0" applyFont="1" applyFill="1" applyBorder="1" applyAlignment="1">
      <alignment horizontal="center" vertical="center" wrapText="1"/>
    </xf>
    <xf numFmtId="0" fontId="48" fillId="2" borderId="201" xfId="0" applyFont="1" applyFill="1" applyBorder="1" applyAlignment="1">
      <alignment horizontal="center" vertical="center" wrapText="1"/>
    </xf>
    <xf numFmtId="0" fontId="48" fillId="2" borderId="202" xfId="0" applyFont="1" applyFill="1" applyBorder="1" applyAlignment="1">
      <alignment horizontal="center" vertical="center" wrapText="1"/>
    </xf>
    <xf numFmtId="0" fontId="48" fillId="2" borderId="203" xfId="0" applyFont="1" applyFill="1" applyBorder="1" applyAlignment="1">
      <alignment horizontal="center" vertical="center" wrapText="1"/>
    </xf>
    <xf numFmtId="0" fontId="48" fillId="0" borderId="82" xfId="0" applyFont="1" applyFill="1" applyBorder="1" applyAlignment="1">
      <alignment horizontal="center" vertical="top" wrapText="1"/>
    </xf>
    <xf numFmtId="0" fontId="1" fillId="0" borderId="82" xfId="0" applyFont="1" applyFill="1" applyBorder="1" applyAlignment="1">
      <alignment horizontal="right" wrapText="1"/>
    </xf>
    <xf numFmtId="165" fontId="0" fillId="0" borderId="0" xfId="0" applyNumberFormat="1" applyFont="1" applyFill="1" applyAlignment="1">
      <alignment horizontal="right"/>
    </xf>
    <xf numFmtId="0" fontId="48" fillId="2" borderId="0" xfId="0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3" fillId="0" borderId="0" xfId="0" applyFont="1" applyFill="1" applyAlignment="1"/>
    <xf numFmtId="0" fontId="26" fillId="0" borderId="0" xfId="0" applyFont="1" applyFill="1" applyAlignment="1"/>
    <xf numFmtId="0" fontId="25" fillId="0" borderId="0" xfId="0" applyFont="1" applyFill="1" applyAlignment="1"/>
    <xf numFmtId="0" fontId="52" fillId="0" borderId="0" xfId="0" applyFont="1" applyFill="1" applyAlignment="1">
      <alignment vertical="top"/>
    </xf>
    <xf numFmtId="164" fontId="9" fillId="0" borderId="267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164" fontId="3" fillId="2" borderId="126" xfId="0" applyNumberFormat="1" applyFont="1" applyFill="1" applyBorder="1" applyAlignment="1">
      <alignment horizontal="center" vertical="center" wrapText="1"/>
    </xf>
    <xf numFmtId="164" fontId="3" fillId="2" borderId="272" xfId="0" applyNumberFormat="1" applyFont="1" applyFill="1" applyBorder="1" applyAlignment="1">
      <alignment horizontal="center" vertical="center" wrapText="1"/>
    </xf>
    <xf numFmtId="0" fontId="3" fillId="2" borderId="112" xfId="0" applyFont="1" applyFill="1" applyBorder="1" applyAlignment="1">
      <alignment horizontal="center"/>
    </xf>
    <xf numFmtId="0" fontId="3" fillId="2" borderId="271" xfId="0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justify" vertical="top"/>
    </xf>
    <xf numFmtId="3" fontId="4" fillId="3" borderId="62" xfId="0" applyNumberFormat="1" applyFont="1" applyFill="1" applyBorder="1" applyAlignment="1">
      <alignment horizontal="justify" vertical="top"/>
    </xf>
    <xf numFmtId="0" fontId="24" fillId="3" borderId="82" xfId="0" applyFont="1" applyFill="1" applyBorder="1" applyAlignment="1">
      <alignment horizontal="justify" vertical="center" wrapText="1"/>
    </xf>
    <xf numFmtId="0" fontId="24" fillId="3" borderId="0" xfId="0" applyFont="1" applyFill="1" applyAlignment="1">
      <alignment horizontal="justify" vertical="center" wrapText="1"/>
    </xf>
    <xf numFmtId="0" fontId="3" fillId="3" borderId="82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43" fillId="0" borderId="125" xfId="0" applyFont="1" applyFill="1" applyBorder="1" applyAlignment="1">
      <alignment horizontal="center" vertical="center" textRotation="255"/>
    </xf>
    <xf numFmtId="0" fontId="43" fillId="0" borderId="275" xfId="0" applyFont="1" applyFill="1" applyBorder="1" applyAlignment="1">
      <alignment horizontal="center" vertical="center" textRotation="255"/>
    </xf>
    <xf numFmtId="0" fontId="43" fillId="0" borderId="276" xfId="0" applyFont="1" applyFill="1" applyBorder="1" applyAlignment="1">
      <alignment horizontal="center" vertical="center" textRotation="255"/>
    </xf>
    <xf numFmtId="0" fontId="3" fillId="0" borderId="87" xfId="0" applyFont="1" applyFill="1" applyBorder="1" applyAlignment="1">
      <alignment horizontal="center" wrapText="1"/>
    </xf>
    <xf numFmtId="0" fontId="3" fillId="0" borderId="273" xfId="0" applyFont="1" applyFill="1" applyBorder="1" applyAlignment="1">
      <alignment horizontal="center" wrapText="1"/>
    </xf>
    <xf numFmtId="0" fontId="3" fillId="0" borderId="274" xfId="0" applyFont="1" applyFill="1" applyBorder="1" applyAlignment="1">
      <alignment horizontal="center" wrapText="1"/>
    </xf>
    <xf numFmtId="0" fontId="27" fillId="0" borderId="67" xfId="0" applyFont="1" applyFill="1" applyBorder="1" applyAlignment="1">
      <alignment horizontal="center" vertical="center" textRotation="255"/>
    </xf>
    <xf numFmtId="0" fontId="27" fillId="0" borderId="277" xfId="0" applyFont="1" applyFill="1" applyBorder="1" applyAlignment="1">
      <alignment horizontal="center" vertical="center" textRotation="255"/>
    </xf>
    <xf numFmtId="0" fontId="27" fillId="0" borderId="275" xfId="0" applyFont="1" applyFill="1" applyBorder="1" applyAlignment="1">
      <alignment horizontal="center" vertical="center" textRotation="255"/>
    </xf>
    <xf numFmtId="0" fontId="27" fillId="0" borderId="276" xfId="0" applyFont="1" applyFill="1" applyBorder="1" applyAlignment="1">
      <alignment horizontal="center" vertical="center" textRotation="255"/>
    </xf>
    <xf numFmtId="0" fontId="27" fillId="0" borderId="80" xfId="0" applyFont="1" applyFill="1" applyBorder="1" applyAlignment="1">
      <alignment horizontal="center" vertical="center" textRotation="255" wrapText="1"/>
    </xf>
    <xf numFmtId="0" fontId="27" fillId="0" borderId="280" xfId="0" applyFont="1" applyFill="1" applyBorder="1" applyAlignment="1">
      <alignment horizontal="center" vertical="center" textRotation="255" wrapText="1"/>
    </xf>
    <xf numFmtId="0" fontId="9" fillId="2" borderId="138" xfId="0" applyFont="1" applyFill="1" applyBorder="1" applyAlignment="1">
      <alignment horizontal="center" vertical="center" wrapText="1"/>
    </xf>
    <xf numFmtId="0" fontId="9" fillId="2" borderId="278" xfId="0" applyFont="1" applyFill="1" applyBorder="1" applyAlignment="1">
      <alignment horizontal="center" vertical="center" wrapText="1"/>
    </xf>
    <xf numFmtId="0" fontId="9" fillId="2" borderId="279" xfId="0" applyFont="1" applyFill="1" applyBorder="1" applyAlignment="1">
      <alignment horizontal="center" vertical="center" wrapText="1"/>
    </xf>
    <xf numFmtId="0" fontId="45" fillId="0" borderId="221" xfId="0" applyFont="1" applyFill="1" applyBorder="1" applyAlignment="1">
      <alignment horizontal="center" vertical="center" textRotation="255" wrapText="1"/>
    </xf>
    <xf numFmtId="0" fontId="45" fillId="0" borderId="281" xfId="0" applyFont="1" applyFill="1" applyBorder="1" applyAlignment="1">
      <alignment horizontal="center" vertical="center" textRotation="255" wrapText="1"/>
    </xf>
    <xf numFmtId="0" fontId="3" fillId="2" borderId="99" xfId="0" applyFont="1" applyFill="1" applyBorder="1" applyAlignment="1">
      <alignment horizontal="center" vertical="center" wrapText="1"/>
    </xf>
    <xf numFmtId="0" fontId="3" fillId="2" borderId="282" xfId="0" applyFont="1" applyFill="1" applyBorder="1" applyAlignment="1">
      <alignment horizontal="center" vertical="center" wrapText="1"/>
    </xf>
    <xf numFmtId="0" fontId="9" fillId="0" borderId="148" xfId="0" applyFont="1" applyFill="1" applyBorder="1" applyAlignment="1">
      <alignment horizontal="center" vertical="center" wrapText="1"/>
    </xf>
    <xf numFmtId="0" fontId="9" fillId="0" borderId="283" xfId="0" applyFont="1" applyFill="1" applyBorder="1" applyAlignment="1">
      <alignment horizontal="center" vertical="center" wrapText="1"/>
    </xf>
    <xf numFmtId="0" fontId="9" fillId="0" borderId="126" xfId="0" applyFont="1" applyFill="1" applyBorder="1" applyAlignment="1">
      <alignment horizontal="center" vertical="center" wrapText="1"/>
    </xf>
    <xf numFmtId="0" fontId="9" fillId="0" borderId="284" xfId="0" applyFont="1" applyFill="1" applyBorder="1" applyAlignment="1">
      <alignment horizontal="center" vertical="center" wrapText="1"/>
    </xf>
    <xf numFmtId="0" fontId="9" fillId="0" borderId="285" xfId="0" applyFont="1" applyFill="1" applyBorder="1" applyAlignment="1">
      <alignment horizontal="center" vertical="center" wrapText="1"/>
    </xf>
    <xf numFmtId="0" fontId="9" fillId="0" borderId="156" xfId="0" applyFont="1" applyFill="1" applyBorder="1" applyAlignment="1">
      <alignment horizontal="center" vertical="center" wrapText="1"/>
    </xf>
    <xf numFmtId="0" fontId="9" fillId="0" borderId="286" xfId="0" applyFont="1" applyFill="1" applyBorder="1" applyAlignment="1">
      <alignment horizontal="center" vertical="center" wrapText="1"/>
    </xf>
    <xf numFmtId="0" fontId="9" fillId="2" borderId="116" xfId="0" applyFont="1" applyFill="1" applyBorder="1" applyAlignment="1">
      <alignment horizontal="center" vertical="center" wrapText="1"/>
    </xf>
    <xf numFmtId="0" fontId="9" fillId="2" borderId="273" xfId="0" applyFont="1" applyFill="1" applyBorder="1" applyAlignment="1">
      <alignment horizontal="center" vertical="center" wrapText="1"/>
    </xf>
    <xf numFmtId="0" fontId="9" fillId="2" borderId="274" xfId="0" applyFont="1" applyFill="1" applyBorder="1" applyAlignment="1">
      <alignment horizontal="center" vertical="center" wrapText="1"/>
    </xf>
    <xf numFmtId="0" fontId="3" fillId="0" borderId="117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13" fillId="3" borderId="99" xfId="0" applyFont="1" applyFill="1" applyBorder="1" applyAlignment="1">
      <alignment horizontal="center" vertical="top" wrapText="1"/>
    </xf>
    <xf numFmtId="0" fontId="13" fillId="3" borderId="287" xfId="0" applyFont="1" applyFill="1" applyBorder="1" applyAlignment="1">
      <alignment horizontal="center" vertical="top" wrapText="1"/>
    </xf>
    <xf numFmtId="0" fontId="13" fillId="3" borderId="288" xfId="0" applyFont="1" applyFill="1" applyBorder="1" applyAlignment="1">
      <alignment horizontal="center" vertical="top" wrapText="1"/>
    </xf>
    <xf numFmtId="0" fontId="13" fillId="3" borderId="282" xfId="0" applyFont="1" applyFill="1" applyBorder="1" applyAlignment="1">
      <alignment horizontal="center" vertical="top" wrapText="1"/>
    </xf>
    <xf numFmtId="0" fontId="13" fillId="3" borderId="289" xfId="0" applyFont="1" applyFill="1" applyBorder="1" applyAlignment="1">
      <alignment horizontal="center" vertical="top" wrapText="1"/>
    </xf>
    <xf numFmtId="0" fontId="13" fillId="3" borderId="290" xfId="0" applyFont="1" applyFill="1" applyBorder="1" applyAlignment="1">
      <alignment horizontal="center" vertical="top" wrapText="1"/>
    </xf>
    <xf numFmtId="0" fontId="13" fillId="3" borderId="291" xfId="0" applyFont="1" applyFill="1" applyBorder="1" applyAlignment="1">
      <alignment horizontal="center" vertical="top" wrapText="1"/>
    </xf>
    <xf numFmtId="0" fontId="13" fillId="3" borderId="292" xfId="0" applyFont="1" applyFill="1" applyBorder="1" applyAlignment="1">
      <alignment horizontal="center" vertical="top" wrapText="1"/>
    </xf>
    <xf numFmtId="0" fontId="13" fillId="3" borderId="293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justify" vertical="top" wrapText="1"/>
    </xf>
    <xf numFmtId="0" fontId="2" fillId="2" borderId="125" xfId="0" applyFont="1" applyFill="1" applyBorder="1" applyAlignment="1">
      <alignment horizontal="center" vertical="center" wrapText="1"/>
    </xf>
    <xf numFmtId="0" fontId="2" fillId="2" borderId="276" xfId="0" applyFont="1" applyFill="1" applyBorder="1" applyAlignment="1">
      <alignment horizontal="center" vertical="center" wrapText="1"/>
    </xf>
    <xf numFmtId="0" fontId="13" fillId="3" borderId="99" xfId="0" applyFont="1" applyFill="1" applyBorder="1" applyAlignment="1">
      <alignment horizontal="left" vertical="top" wrapText="1"/>
    </xf>
    <xf numFmtId="0" fontId="13" fillId="3" borderId="287" xfId="0" applyFont="1" applyFill="1" applyBorder="1" applyAlignment="1">
      <alignment horizontal="left" vertical="top" wrapText="1"/>
    </xf>
    <xf numFmtId="0" fontId="13" fillId="3" borderId="288" xfId="0" applyFont="1" applyFill="1" applyBorder="1" applyAlignment="1">
      <alignment horizontal="left" vertical="top" wrapText="1"/>
    </xf>
    <xf numFmtId="0" fontId="13" fillId="3" borderId="282" xfId="0" applyFont="1" applyFill="1" applyBorder="1" applyAlignment="1">
      <alignment horizontal="left" vertical="top" wrapText="1"/>
    </xf>
    <xf numFmtId="0" fontId="13" fillId="3" borderId="289" xfId="0" applyFont="1" applyFill="1" applyBorder="1" applyAlignment="1">
      <alignment horizontal="left" vertical="top" wrapText="1"/>
    </xf>
    <xf numFmtId="0" fontId="13" fillId="3" borderId="290" xfId="0" applyFont="1" applyFill="1" applyBorder="1" applyAlignment="1">
      <alignment horizontal="left" vertical="top" wrapText="1"/>
    </xf>
    <xf numFmtId="0" fontId="13" fillId="3" borderId="291" xfId="0" applyFont="1" applyFill="1" applyBorder="1" applyAlignment="1">
      <alignment horizontal="left" vertical="top" wrapText="1"/>
    </xf>
    <xf numFmtId="0" fontId="13" fillId="3" borderId="292" xfId="0" applyFont="1" applyFill="1" applyBorder="1" applyAlignment="1">
      <alignment horizontal="left" vertical="top" wrapText="1"/>
    </xf>
    <xf numFmtId="0" fontId="13" fillId="3" borderId="293" xfId="0" applyFont="1" applyFill="1" applyBorder="1" applyAlignment="1">
      <alignment horizontal="left" vertical="top" wrapText="1"/>
    </xf>
  </cellXfs>
  <cellStyles count="4">
    <cellStyle name="Normál" xfId="0" builtinId="0"/>
    <cellStyle name="Normál 2" xfId="2" xr:uid="{7686530E-B481-43F2-8F65-D268AAD08749}"/>
    <cellStyle name="Normál 3" xfId="1" xr:uid="{4DA5A4B5-93B6-4648-A860-FF472F463123}"/>
    <cellStyle name="Normál 4" xfId="3" xr:uid="{33B854C1-041C-4AC9-969B-532F64DDA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20"/>
  <sheetViews>
    <sheetView showGridLines="0" tabSelected="1" workbookViewId="0">
      <selection sqref="A1:D1"/>
    </sheetView>
  </sheetViews>
  <sheetFormatPr defaultColWidth="9" defaultRowHeight="12.75" customHeight="1" x14ac:dyDescent="0.2"/>
  <cols>
    <col min="1" max="1" width="9" style="2" customWidth="1"/>
    <col min="2" max="2" width="10.75" style="17" customWidth="1"/>
    <col min="3" max="3" width="54" style="2" customWidth="1"/>
    <col min="4" max="4" width="10.125" style="2" customWidth="1"/>
    <col min="5" max="5" width="11.25" style="2" customWidth="1"/>
    <col min="6" max="6" width="9" style="2" customWidth="1"/>
    <col min="7" max="16384" width="9" style="2"/>
  </cols>
  <sheetData>
    <row r="1" spans="1:6" ht="14.25" customHeight="1" x14ac:dyDescent="0.2">
      <c r="A1" s="845" t="s">
        <v>0</v>
      </c>
      <c r="B1" s="845"/>
      <c r="C1" s="845"/>
      <c r="D1" s="845"/>
      <c r="F1" s="2" t="s">
        <v>1</v>
      </c>
    </row>
    <row r="2" spans="1:6" x14ac:dyDescent="0.2">
      <c r="A2" s="3"/>
      <c r="B2" s="4"/>
      <c r="C2" s="1"/>
      <c r="D2" s="5"/>
      <c r="F2" s="2" t="s">
        <v>2</v>
      </c>
    </row>
    <row r="3" spans="1:6" ht="14.25" customHeight="1" x14ac:dyDescent="0.2">
      <c r="A3" s="845" t="s">
        <v>3</v>
      </c>
      <c r="B3" s="845"/>
      <c r="C3" s="845"/>
      <c r="D3" s="845"/>
      <c r="F3" s="2" t="s">
        <v>4</v>
      </c>
    </row>
    <row r="4" spans="1:6" x14ac:dyDescent="0.2">
      <c r="A4" s="3"/>
      <c r="B4" s="4"/>
      <c r="C4" s="5"/>
      <c r="D4" s="5"/>
      <c r="F4" s="2" t="s">
        <v>5</v>
      </c>
    </row>
    <row r="5" spans="1:6" ht="14.25" customHeight="1" x14ac:dyDescent="0.2">
      <c r="A5" s="845">
        <f>Alapa!C17</f>
        <v>0</v>
      </c>
      <c r="B5" s="845"/>
      <c r="C5" s="845"/>
      <c r="D5" s="845"/>
      <c r="F5" s="2" t="s">
        <v>6</v>
      </c>
    </row>
    <row r="6" spans="1:6" ht="14.25" customHeight="1" x14ac:dyDescent="0.2">
      <c r="A6" s="845">
        <f>Alapa!C12</f>
        <v>0</v>
      </c>
      <c r="B6" s="845"/>
      <c r="C6" s="845"/>
      <c r="D6" s="845"/>
      <c r="F6" s="2" t="s">
        <v>7</v>
      </c>
    </row>
    <row r="7" spans="1:6" x14ac:dyDescent="0.2">
      <c r="A7" s="3"/>
      <c r="B7" s="4"/>
      <c r="C7" s="5"/>
      <c r="D7" s="5"/>
      <c r="F7" s="2" t="s">
        <v>8</v>
      </c>
    </row>
    <row r="8" spans="1:6" x14ac:dyDescent="0.2">
      <c r="A8" s="3"/>
      <c r="B8" s="4"/>
      <c r="C8" s="5"/>
      <c r="D8" s="5"/>
      <c r="F8" s="2" t="s">
        <v>9</v>
      </c>
    </row>
    <row r="9" spans="1:6" ht="16.5" x14ac:dyDescent="0.3">
      <c r="A9" s="6" t="s">
        <v>10</v>
      </c>
      <c r="B9" s="7" t="s">
        <v>11</v>
      </c>
      <c r="C9" s="7" t="s">
        <v>12</v>
      </c>
      <c r="D9" s="7" t="s">
        <v>13</v>
      </c>
      <c r="F9" s="2" t="s">
        <v>14</v>
      </c>
    </row>
    <row r="10" spans="1:6" ht="16.5" x14ac:dyDescent="0.3">
      <c r="A10" s="8"/>
      <c r="B10" s="9" t="s">
        <v>15</v>
      </c>
      <c r="C10" s="10"/>
      <c r="D10" s="7" t="s">
        <v>16</v>
      </c>
      <c r="F10" s="2" t="s">
        <v>17</v>
      </c>
    </row>
    <row r="11" spans="1:6" ht="16.5" x14ac:dyDescent="0.3">
      <c r="A11" s="8"/>
      <c r="B11" s="11"/>
      <c r="C11" s="12" t="s">
        <v>18</v>
      </c>
      <c r="D11" s="13" t="s">
        <v>19</v>
      </c>
    </row>
    <row r="12" spans="1:6" ht="16.5" x14ac:dyDescent="0.3">
      <c r="A12" s="8"/>
      <c r="B12" s="11"/>
      <c r="C12" s="12" t="s">
        <v>20</v>
      </c>
      <c r="D12" s="13" t="s">
        <v>21</v>
      </c>
    </row>
    <row r="13" spans="1:6" ht="16.5" x14ac:dyDescent="0.3">
      <c r="A13" s="8"/>
      <c r="B13" s="11"/>
      <c r="C13" s="12" t="s">
        <v>22</v>
      </c>
      <c r="D13" s="13" t="s">
        <v>23</v>
      </c>
      <c r="E13" s="14"/>
    </row>
    <row r="14" spans="1:6" ht="16.5" x14ac:dyDescent="0.3">
      <c r="A14" s="8"/>
      <c r="B14" s="11"/>
      <c r="C14" s="12" t="s">
        <v>24</v>
      </c>
      <c r="D14" s="13" t="s">
        <v>25</v>
      </c>
      <c r="E14" s="14"/>
    </row>
    <row r="15" spans="1:6" ht="16.5" x14ac:dyDescent="0.3">
      <c r="A15" s="8"/>
      <c r="B15" s="11"/>
      <c r="C15" s="12" t="s">
        <v>26</v>
      </c>
      <c r="D15" s="13" t="s">
        <v>27</v>
      </c>
      <c r="E15" s="14"/>
      <c r="F15" s="15"/>
    </row>
    <row r="16" spans="1:6" ht="16.5" x14ac:dyDescent="0.3">
      <c r="A16" s="8"/>
      <c r="B16" s="11"/>
      <c r="C16" s="16" t="s">
        <v>28</v>
      </c>
      <c r="D16" s="13" t="s">
        <v>29</v>
      </c>
      <c r="E16" s="14"/>
    </row>
    <row r="17" spans="1:5" ht="16.5" x14ac:dyDescent="0.3">
      <c r="A17" s="8"/>
      <c r="B17" s="13"/>
      <c r="C17" s="12" t="s">
        <v>30</v>
      </c>
      <c r="D17" s="13" t="s">
        <v>31</v>
      </c>
      <c r="E17" s="14"/>
    </row>
    <row r="18" spans="1:5" x14ac:dyDescent="0.2">
      <c r="B18" s="2"/>
      <c r="E18" s="14"/>
    </row>
    <row r="19" spans="1:5" x14ac:dyDescent="0.2">
      <c r="B19" s="2"/>
      <c r="E19" s="14"/>
    </row>
    <row r="20" spans="1:5" x14ac:dyDescent="0.2">
      <c r="B20" s="2"/>
      <c r="E20" s="14"/>
    </row>
  </sheetData>
  <mergeCells count="4">
    <mergeCell ref="A1:D1"/>
    <mergeCell ref="A3:D3"/>
    <mergeCell ref="A5:D5"/>
    <mergeCell ref="A6:D6"/>
  </mergeCells>
  <hyperlinks>
    <hyperlink ref="D11" location="'KK-08'!A1" display="KK-08 " xr:uid="{00000000-0004-0000-0000-000000000000}"/>
    <hyperlink ref="D12" location="'KK-08-01'!A1" display="KK-08-01 " xr:uid="{00000000-0004-0000-0000-000001000000}"/>
    <hyperlink ref="D13" location="'KK-08-02'!A1" display="KK-08-02 " xr:uid="{00000000-0004-0000-0000-000002000000}"/>
    <hyperlink ref="D14" location="'KK-08-03'!A1" display="KK-08-03 " xr:uid="{00000000-0004-0000-0000-000003000000}"/>
    <hyperlink ref="D15" location="'KK-09'!A1" display="KK-09" xr:uid="{00000000-0004-0000-0000-000004000000}"/>
    <hyperlink ref="D16" location="'KK-10'!A1" display="KK-10" xr:uid="{00000000-0004-0000-0000-000005000000}"/>
    <hyperlink ref="D17" location="'KK-11'!A1" display="KK-11" xr:uid="{00000000-0004-0000-0000-000006000000}"/>
  </hyperlinks>
  <pageMargins left="0.7" right="0.7" top="0.75" bottom="0.75" header="0.3" footer="0.3"/>
  <pageSetup paperSize="9" scale="96" orientation="portrait"/>
  <colBreaks count="1" manualBreakCount="1">
    <brk id="4" max="1638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3"/>
  <sheetViews>
    <sheetView workbookViewId="0"/>
  </sheetViews>
  <sheetFormatPr defaultColWidth="8" defaultRowHeight="15" customHeight="1" x14ac:dyDescent="0.2"/>
  <cols>
    <col min="1" max="1" width="7.125" style="813" customWidth="1"/>
    <col min="2" max="2" width="8.375" style="813" customWidth="1"/>
    <col min="3" max="3" width="76.625" style="813" customWidth="1"/>
    <col min="4" max="4" width="8.875" style="813" bestFit="1" customWidth="1"/>
    <col min="5" max="5" width="14.5" style="813" customWidth="1"/>
    <col min="6" max="6" width="8.5" style="813" bestFit="1" customWidth="1"/>
    <col min="7" max="7" width="9.125" style="813" customWidth="1"/>
    <col min="8" max="8" width="11.5" style="813" bestFit="1" customWidth="1"/>
    <col min="9" max="16384" width="8" style="813"/>
  </cols>
  <sheetData>
    <row r="1" spans="1:8" ht="14.25" customHeight="1" x14ac:dyDescent="0.25">
      <c r="A1" s="838"/>
    </row>
    <row r="2" spans="1:8" ht="14.25" customHeight="1" x14ac:dyDescent="0.2"/>
    <row r="3" spans="1:8" ht="14.25" customHeight="1" x14ac:dyDescent="0.2">
      <c r="A3" s="814"/>
      <c r="D3" s="814"/>
      <c r="E3" s="814"/>
      <c r="F3" s="814"/>
      <c r="G3" s="814"/>
      <c r="H3" s="814"/>
    </row>
    <row r="4" spans="1:8" ht="14.25" customHeight="1" x14ac:dyDescent="0.2">
      <c r="A4" s="814"/>
      <c r="D4" s="814"/>
      <c r="E4" s="814"/>
      <c r="F4" s="814"/>
      <c r="G4" s="814"/>
      <c r="H4" s="814"/>
    </row>
    <row r="5" spans="1:8" ht="14.25" customHeight="1" x14ac:dyDescent="0.2">
      <c r="A5" s="814"/>
      <c r="D5" s="814"/>
      <c r="E5" s="814"/>
      <c r="F5" s="814"/>
      <c r="G5" s="814"/>
      <c r="H5" s="814"/>
    </row>
    <row r="6" spans="1:8" ht="14.25" customHeight="1" x14ac:dyDescent="0.2">
      <c r="A6" s="814"/>
      <c r="D6" s="814"/>
      <c r="E6" s="814"/>
      <c r="F6" s="814"/>
      <c r="G6" s="814"/>
      <c r="H6" s="814"/>
    </row>
    <row r="7" spans="1:8" ht="14.25" customHeight="1" x14ac:dyDescent="0.2">
      <c r="A7" s="814"/>
      <c r="D7" s="814"/>
      <c r="E7" s="814"/>
      <c r="F7" s="814"/>
      <c r="G7" s="814"/>
      <c r="H7" s="814"/>
    </row>
    <row r="8" spans="1:8" ht="14.25" customHeight="1" x14ac:dyDescent="0.2">
      <c r="A8" s="814"/>
      <c r="D8" s="814"/>
      <c r="E8" s="814"/>
      <c r="F8" s="814"/>
      <c r="G8" s="814"/>
      <c r="H8" s="814"/>
    </row>
    <row r="9" spans="1:8" ht="14.25" customHeight="1" x14ac:dyDescent="0.2">
      <c r="A9" s="814"/>
      <c r="D9" s="814"/>
      <c r="E9" s="814"/>
      <c r="F9" s="814"/>
      <c r="G9" s="814"/>
      <c r="H9" s="814"/>
    </row>
    <row r="10" spans="1:8" ht="14.25" customHeight="1" x14ac:dyDescent="0.2">
      <c r="A10" s="814"/>
      <c r="D10" s="814"/>
      <c r="E10" s="814"/>
      <c r="F10" s="814"/>
      <c r="G10" s="814"/>
      <c r="H10" s="814"/>
    </row>
    <row r="11" spans="1:8" ht="14.25" customHeight="1" x14ac:dyDescent="0.2">
      <c r="A11" s="814"/>
      <c r="D11" s="814"/>
      <c r="E11" s="814"/>
      <c r="F11" s="814"/>
      <c r="G11" s="814"/>
      <c r="H11" s="814"/>
    </row>
    <row r="12" spans="1:8" ht="14.25" customHeight="1" x14ac:dyDescent="0.2">
      <c r="A12" s="814"/>
      <c r="D12" s="814"/>
      <c r="E12" s="814"/>
      <c r="F12" s="814"/>
      <c r="G12" s="814"/>
      <c r="H12" s="814"/>
    </row>
    <row r="13" spans="1:8" ht="14.25" customHeight="1" x14ac:dyDescent="0.2">
      <c r="A13" s="814"/>
      <c r="D13" s="814"/>
      <c r="E13" s="814"/>
      <c r="F13" s="814"/>
      <c r="G13" s="814"/>
      <c r="H13" s="814"/>
    </row>
    <row r="14" spans="1:8" ht="14.25" customHeight="1" x14ac:dyDescent="0.2">
      <c r="A14" s="814"/>
      <c r="D14" s="814"/>
      <c r="E14" s="814"/>
      <c r="F14" s="814"/>
      <c r="G14" s="814"/>
      <c r="H14" s="814"/>
    </row>
    <row r="15" spans="1:8" ht="14.25" customHeight="1" x14ac:dyDescent="0.2">
      <c r="A15" s="814"/>
      <c r="D15" s="814"/>
      <c r="E15" s="814"/>
      <c r="F15" s="814"/>
      <c r="G15" s="814"/>
      <c r="H15" s="814"/>
    </row>
    <row r="16" spans="1:8" ht="14.25" customHeight="1" x14ac:dyDescent="0.2">
      <c r="A16" s="814"/>
      <c r="D16" s="814"/>
      <c r="E16" s="814"/>
      <c r="F16" s="814"/>
      <c r="G16" s="814"/>
      <c r="H16" s="814"/>
    </row>
    <row r="17" spans="1:8" ht="14.25" customHeight="1" x14ac:dyDescent="0.2">
      <c r="A17" s="814"/>
      <c r="D17" s="814"/>
      <c r="E17" s="814"/>
      <c r="F17" s="814"/>
      <c r="G17" s="814"/>
      <c r="H17" s="814"/>
    </row>
    <row r="18" spans="1:8" ht="14.25" customHeight="1" x14ac:dyDescent="0.2">
      <c r="A18" s="814"/>
      <c r="D18" s="814"/>
      <c r="E18" s="814"/>
      <c r="F18" s="814"/>
      <c r="G18" s="814"/>
      <c r="H18" s="814"/>
    </row>
    <row r="19" spans="1:8" ht="14.25" customHeight="1" x14ac:dyDescent="0.2">
      <c r="A19" s="814"/>
      <c r="D19" s="814"/>
      <c r="E19" s="814"/>
      <c r="F19" s="814"/>
      <c r="G19" s="814"/>
      <c r="H19" s="814"/>
    </row>
    <row r="20" spans="1:8" ht="14.25" customHeight="1" x14ac:dyDescent="0.2">
      <c r="A20" s="814"/>
      <c r="D20" s="814"/>
      <c r="E20" s="814"/>
      <c r="F20" s="814"/>
      <c r="G20" s="814"/>
      <c r="H20" s="814"/>
    </row>
    <row r="21" spans="1:8" ht="14.25" customHeight="1" x14ac:dyDescent="0.2">
      <c r="A21" s="814"/>
      <c r="D21" s="814"/>
      <c r="E21" s="814"/>
      <c r="F21" s="814"/>
      <c r="G21" s="814"/>
      <c r="H21" s="814"/>
    </row>
    <row r="22" spans="1:8" ht="14.25" customHeight="1" x14ac:dyDescent="0.2">
      <c r="A22" s="814"/>
      <c r="D22" s="814"/>
      <c r="E22" s="814"/>
      <c r="F22" s="814"/>
      <c r="G22" s="814"/>
      <c r="H22" s="814"/>
    </row>
    <row r="23" spans="1:8" ht="14.25" customHeight="1" x14ac:dyDescent="0.2">
      <c r="A23" s="814"/>
      <c r="D23" s="814"/>
      <c r="E23" s="814"/>
      <c r="F23" s="814"/>
      <c r="G23" s="814"/>
      <c r="H23" s="814"/>
    </row>
    <row r="24" spans="1:8" ht="14.25" customHeight="1" x14ac:dyDescent="0.2">
      <c r="A24" s="814"/>
      <c r="D24" s="814"/>
      <c r="E24" s="814"/>
      <c r="F24" s="814"/>
      <c r="G24" s="814"/>
      <c r="H24" s="814"/>
    </row>
    <row r="25" spans="1:8" ht="14.25" customHeight="1" x14ac:dyDescent="0.2">
      <c r="A25" s="814"/>
      <c r="D25" s="814"/>
      <c r="E25" s="814"/>
      <c r="F25" s="814"/>
      <c r="G25" s="814"/>
      <c r="H25" s="814"/>
    </row>
    <row r="26" spans="1:8" ht="14.25" customHeight="1" x14ac:dyDescent="0.2">
      <c r="A26" s="814"/>
      <c r="D26" s="814"/>
      <c r="E26" s="814"/>
      <c r="F26" s="814"/>
      <c r="G26" s="814"/>
      <c r="H26" s="814"/>
    </row>
    <row r="27" spans="1:8" ht="14.25" customHeight="1" x14ac:dyDescent="0.2">
      <c r="A27" s="814"/>
      <c r="D27" s="814"/>
      <c r="E27" s="814"/>
      <c r="F27" s="814"/>
      <c r="G27" s="814"/>
      <c r="H27" s="814"/>
    </row>
    <row r="28" spans="1:8" ht="14.25" customHeight="1" x14ac:dyDescent="0.2">
      <c r="A28" s="814"/>
      <c r="D28" s="814"/>
      <c r="E28" s="814"/>
      <c r="F28" s="814"/>
      <c r="G28" s="814"/>
      <c r="H28" s="814"/>
    </row>
    <row r="29" spans="1:8" ht="14.25" customHeight="1" x14ac:dyDescent="0.2">
      <c r="A29" s="814"/>
      <c r="D29" s="814"/>
      <c r="E29" s="814"/>
      <c r="F29" s="814"/>
      <c r="G29" s="814"/>
      <c r="H29" s="814"/>
    </row>
    <row r="30" spans="1:8" ht="14.25" customHeight="1" x14ac:dyDescent="0.2">
      <c r="A30" s="814"/>
      <c r="D30" s="814"/>
      <c r="E30" s="814"/>
      <c r="F30" s="814"/>
      <c r="G30" s="814"/>
      <c r="H30" s="814"/>
    </row>
    <row r="31" spans="1:8" ht="14.25" customHeight="1" x14ac:dyDescent="0.2">
      <c r="A31" s="814"/>
      <c r="D31" s="814"/>
      <c r="E31" s="814"/>
      <c r="F31" s="814"/>
      <c r="G31" s="814"/>
      <c r="H31" s="814"/>
    </row>
    <row r="32" spans="1:8" ht="14.25" customHeight="1" x14ac:dyDescent="0.2">
      <c r="A32" s="814"/>
      <c r="D32" s="814"/>
      <c r="E32" s="814"/>
      <c r="F32" s="814"/>
      <c r="G32" s="814"/>
      <c r="H32" s="814"/>
    </row>
    <row r="33" spans="1:8" ht="14.25" customHeight="1" x14ac:dyDescent="0.2">
      <c r="A33" s="814"/>
      <c r="D33" s="814"/>
      <c r="E33" s="814"/>
      <c r="F33" s="814"/>
      <c r="G33" s="814"/>
      <c r="H33" s="814"/>
    </row>
    <row r="34" spans="1:8" ht="14.25" customHeight="1" x14ac:dyDescent="0.2">
      <c r="A34" s="814"/>
      <c r="D34" s="814"/>
      <c r="E34" s="814"/>
      <c r="F34" s="814"/>
      <c r="G34" s="814"/>
      <c r="H34" s="814"/>
    </row>
    <row r="35" spans="1:8" ht="14.25" customHeight="1" x14ac:dyDescent="0.2">
      <c r="A35" s="814"/>
      <c r="D35" s="814"/>
      <c r="E35" s="814"/>
      <c r="F35" s="814"/>
      <c r="G35" s="814"/>
      <c r="H35" s="814"/>
    </row>
    <row r="36" spans="1:8" ht="14.25" customHeight="1" x14ac:dyDescent="0.2">
      <c r="A36" s="814"/>
      <c r="D36" s="814"/>
      <c r="E36" s="814"/>
      <c r="F36" s="814"/>
      <c r="G36" s="814"/>
      <c r="H36" s="814"/>
    </row>
    <row r="37" spans="1:8" ht="14.25" customHeight="1" x14ac:dyDescent="0.2">
      <c r="A37" s="814"/>
      <c r="D37" s="814"/>
      <c r="E37" s="814"/>
      <c r="F37" s="814"/>
      <c r="G37" s="814"/>
      <c r="H37" s="814"/>
    </row>
    <row r="38" spans="1:8" ht="14.25" customHeight="1" x14ac:dyDescent="0.2">
      <c r="A38" s="814"/>
      <c r="D38" s="814"/>
      <c r="E38" s="814"/>
      <c r="F38" s="814"/>
      <c r="G38" s="814"/>
      <c r="H38" s="814"/>
    </row>
    <row r="39" spans="1:8" ht="14.25" customHeight="1" x14ac:dyDescent="0.2">
      <c r="A39" s="814"/>
      <c r="D39" s="814"/>
      <c r="E39" s="814"/>
      <c r="F39" s="814"/>
      <c r="G39" s="814"/>
      <c r="H39" s="814"/>
    </row>
    <row r="40" spans="1:8" ht="14.25" customHeight="1" x14ac:dyDescent="0.2">
      <c r="A40" s="814"/>
      <c r="D40" s="814"/>
      <c r="E40" s="814"/>
      <c r="F40" s="814"/>
      <c r="G40" s="814"/>
      <c r="H40" s="814"/>
    </row>
    <row r="41" spans="1:8" ht="14.25" customHeight="1" x14ac:dyDescent="0.2">
      <c r="A41" s="814"/>
      <c r="D41" s="814"/>
      <c r="E41" s="814"/>
      <c r="F41" s="814"/>
      <c r="G41" s="814"/>
      <c r="H41" s="814"/>
    </row>
    <row r="42" spans="1:8" ht="14.25" customHeight="1" x14ac:dyDescent="0.2">
      <c r="A42" s="814"/>
      <c r="D42" s="814"/>
      <c r="E42" s="814"/>
      <c r="F42" s="814"/>
      <c r="G42" s="814"/>
      <c r="H42" s="814"/>
    </row>
    <row r="43" spans="1:8" ht="14.25" customHeight="1" x14ac:dyDescent="0.2">
      <c r="A43" s="814"/>
      <c r="D43" s="814"/>
      <c r="E43" s="814"/>
      <c r="F43" s="814"/>
      <c r="G43" s="814"/>
      <c r="H43" s="814"/>
    </row>
    <row r="44" spans="1:8" ht="14.25" customHeight="1" x14ac:dyDescent="0.2">
      <c r="A44" s="814"/>
      <c r="D44" s="814"/>
      <c r="E44" s="814"/>
      <c r="F44" s="814"/>
      <c r="G44" s="814"/>
      <c r="H44" s="814"/>
    </row>
    <row r="45" spans="1:8" ht="14.25" customHeight="1" x14ac:dyDescent="0.2">
      <c r="A45" s="814"/>
      <c r="D45" s="814"/>
      <c r="E45" s="814"/>
      <c r="F45" s="814"/>
      <c r="G45" s="814"/>
      <c r="H45" s="814"/>
    </row>
    <row r="46" spans="1:8" ht="14.25" customHeight="1" x14ac:dyDescent="0.2">
      <c r="A46" s="814"/>
      <c r="D46" s="814"/>
      <c r="E46" s="814"/>
      <c r="F46" s="814"/>
      <c r="G46" s="814"/>
      <c r="H46" s="814"/>
    </row>
    <row r="47" spans="1:8" ht="14.25" customHeight="1" x14ac:dyDescent="0.2">
      <c r="A47" s="814"/>
      <c r="D47" s="814"/>
      <c r="E47" s="814"/>
      <c r="F47" s="814"/>
      <c r="G47" s="814"/>
      <c r="H47" s="814"/>
    </row>
    <row r="48" spans="1:8" ht="14.25" customHeight="1" x14ac:dyDescent="0.2">
      <c r="A48" s="814"/>
      <c r="D48" s="814"/>
      <c r="E48" s="814"/>
      <c r="F48" s="814"/>
      <c r="G48" s="814"/>
      <c r="H48" s="814"/>
    </row>
    <row r="49" spans="1:8" ht="14.25" customHeight="1" x14ac:dyDescent="0.2">
      <c r="A49" s="814"/>
      <c r="D49" s="814"/>
      <c r="E49" s="814"/>
      <c r="F49" s="814"/>
      <c r="G49" s="814"/>
      <c r="H49" s="814"/>
    </row>
    <row r="50" spans="1:8" ht="14.25" customHeight="1" x14ac:dyDescent="0.2">
      <c r="A50" s="814"/>
      <c r="D50" s="814"/>
      <c r="E50" s="814"/>
      <c r="F50" s="814"/>
      <c r="G50" s="814"/>
      <c r="H50" s="814"/>
    </row>
    <row r="51" spans="1:8" ht="14.25" customHeight="1" x14ac:dyDescent="0.2">
      <c r="A51" s="814"/>
      <c r="D51" s="814"/>
      <c r="E51" s="814"/>
      <c r="F51" s="814"/>
      <c r="G51" s="814"/>
      <c r="H51" s="814"/>
    </row>
    <row r="52" spans="1:8" ht="14.25" customHeight="1" x14ac:dyDescent="0.2">
      <c r="A52" s="814"/>
      <c r="D52" s="814"/>
      <c r="E52" s="814"/>
      <c r="F52" s="814"/>
      <c r="G52" s="814"/>
      <c r="H52" s="814"/>
    </row>
    <row r="53" spans="1:8" ht="14.25" customHeight="1" x14ac:dyDescent="0.2">
      <c r="A53" s="814"/>
      <c r="D53" s="814"/>
      <c r="E53" s="814"/>
      <c r="F53" s="814"/>
      <c r="G53" s="814"/>
      <c r="H53" s="814"/>
    </row>
    <row r="54" spans="1:8" ht="14.25" customHeight="1" x14ac:dyDescent="0.2">
      <c r="A54" s="814"/>
      <c r="D54" s="814"/>
      <c r="E54" s="814"/>
      <c r="F54" s="814"/>
      <c r="G54" s="814"/>
      <c r="H54" s="814"/>
    </row>
    <row r="55" spans="1:8" ht="14.25" customHeight="1" x14ac:dyDescent="0.2">
      <c r="A55" s="814"/>
      <c r="D55" s="814"/>
      <c r="E55" s="814"/>
      <c r="F55" s="814"/>
      <c r="G55" s="814"/>
      <c r="H55" s="814"/>
    </row>
    <row r="56" spans="1:8" ht="14.25" customHeight="1" x14ac:dyDescent="0.2">
      <c r="A56" s="814"/>
      <c r="D56" s="814"/>
      <c r="E56" s="814"/>
      <c r="F56" s="814"/>
      <c r="G56" s="814"/>
      <c r="H56" s="814"/>
    </row>
    <row r="57" spans="1:8" ht="14.25" customHeight="1" x14ac:dyDescent="0.2">
      <c r="A57" s="814"/>
      <c r="D57" s="814"/>
      <c r="E57" s="814"/>
      <c r="F57" s="814"/>
      <c r="G57" s="814"/>
      <c r="H57" s="814"/>
    </row>
    <row r="58" spans="1:8" ht="14.25" customHeight="1" x14ac:dyDescent="0.2">
      <c r="A58" s="814"/>
      <c r="D58" s="814"/>
      <c r="E58" s="814"/>
      <c r="F58" s="814"/>
      <c r="G58" s="814"/>
      <c r="H58" s="814"/>
    </row>
    <row r="59" spans="1:8" ht="14.25" customHeight="1" x14ac:dyDescent="0.2">
      <c r="A59" s="814"/>
      <c r="D59" s="814"/>
      <c r="E59" s="814"/>
      <c r="F59" s="814"/>
      <c r="G59" s="814"/>
      <c r="H59" s="814"/>
    </row>
    <row r="60" spans="1:8" ht="14.25" customHeight="1" x14ac:dyDescent="0.2">
      <c r="A60" s="814"/>
      <c r="D60" s="814"/>
      <c r="E60" s="814"/>
      <c r="F60" s="814"/>
      <c r="G60" s="814"/>
      <c r="H60" s="814"/>
    </row>
    <row r="61" spans="1:8" ht="14.25" customHeight="1" x14ac:dyDescent="0.2">
      <c r="A61" s="814"/>
      <c r="D61" s="814"/>
      <c r="E61" s="814"/>
      <c r="F61" s="814"/>
      <c r="G61" s="814"/>
      <c r="H61" s="814"/>
    </row>
    <row r="62" spans="1:8" ht="14.25" customHeight="1" x14ac:dyDescent="0.2">
      <c r="A62" s="814"/>
      <c r="D62" s="814"/>
      <c r="E62" s="814"/>
      <c r="F62" s="814"/>
      <c r="G62" s="814"/>
      <c r="H62" s="814"/>
    </row>
    <row r="63" spans="1:8" ht="14.25" customHeight="1" x14ac:dyDescent="0.2">
      <c r="A63" s="814"/>
      <c r="D63" s="814"/>
      <c r="E63" s="814"/>
      <c r="F63" s="814"/>
      <c r="G63" s="814"/>
      <c r="H63" s="814"/>
    </row>
    <row r="64" spans="1:8" ht="14.25" customHeight="1" x14ac:dyDescent="0.2">
      <c r="A64" s="814"/>
      <c r="D64" s="814"/>
      <c r="E64" s="814"/>
      <c r="F64" s="814"/>
      <c r="G64" s="814"/>
      <c r="H64" s="814"/>
    </row>
    <row r="65" spans="1:8" ht="14.25" customHeight="1" x14ac:dyDescent="0.2">
      <c r="A65" s="814"/>
      <c r="D65" s="814"/>
      <c r="E65" s="814"/>
      <c r="F65" s="814"/>
      <c r="G65" s="814"/>
      <c r="H65" s="814"/>
    </row>
    <row r="66" spans="1:8" ht="14.25" customHeight="1" x14ac:dyDescent="0.2">
      <c r="A66" s="814"/>
      <c r="D66" s="814"/>
      <c r="E66" s="814"/>
      <c r="F66" s="814"/>
      <c r="G66" s="814"/>
      <c r="H66" s="814"/>
    </row>
    <row r="67" spans="1:8" ht="14.25" customHeight="1" x14ac:dyDescent="0.2">
      <c r="A67" s="814"/>
      <c r="D67" s="814"/>
      <c r="E67" s="814"/>
      <c r="F67" s="814"/>
      <c r="G67" s="814"/>
      <c r="H67" s="814"/>
    </row>
    <row r="68" spans="1:8" ht="14.25" customHeight="1" x14ac:dyDescent="0.2">
      <c r="A68" s="814"/>
      <c r="D68" s="814"/>
      <c r="E68" s="814"/>
      <c r="F68" s="814"/>
      <c r="G68" s="814"/>
      <c r="H68" s="814"/>
    </row>
    <row r="69" spans="1:8" ht="14.25" customHeight="1" x14ac:dyDescent="0.2">
      <c r="A69" s="814"/>
      <c r="D69" s="814"/>
      <c r="E69" s="814"/>
      <c r="F69" s="814"/>
      <c r="G69" s="814"/>
      <c r="H69" s="814"/>
    </row>
    <row r="70" spans="1:8" ht="14.25" customHeight="1" x14ac:dyDescent="0.2">
      <c r="A70" s="814"/>
      <c r="D70" s="814"/>
      <c r="E70" s="814"/>
      <c r="F70" s="814"/>
      <c r="G70" s="814"/>
      <c r="H70" s="814"/>
    </row>
    <row r="71" spans="1:8" ht="14.25" customHeight="1" x14ac:dyDescent="0.2">
      <c r="A71" s="814"/>
      <c r="D71" s="814"/>
      <c r="E71" s="814"/>
      <c r="F71" s="814"/>
      <c r="G71" s="814"/>
      <c r="H71" s="814"/>
    </row>
    <row r="72" spans="1:8" ht="14.25" customHeight="1" x14ac:dyDescent="0.2">
      <c r="A72" s="814"/>
      <c r="D72" s="814"/>
      <c r="E72" s="814"/>
      <c r="F72" s="814"/>
      <c r="G72" s="814"/>
      <c r="H72" s="814"/>
    </row>
    <row r="73" spans="1:8" ht="14.25" customHeight="1" x14ac:dyDescent="0.2">
      <c r="A73" s="814"/>
      <c r="D73" s="814"/>
      <c r="E73" s="814"/>
      <c r="F73" s="814"/>
      <c r="G73" s="814"/>
      <c r="H73" s="814"/>
    </row>
    <row r="74" spans="1:8" ht="14.25" customHeight="1" x14ac:dyDescent="0.2">
      <c r="A74" s="814"/>
      <c r="D74" s="814"/>
      <c r="E74" s="814"/>
      <c r="F74" s="814"/>
      <c r="G74" s="814"/>
      <c r="H74" s="814"/>
    </row>
    <row r="75" spans="1:8" ht="14.25" customHeight="1" x14ac:dyDescent="0.2">
      <c r="A75" s="814"/>
      <c r="D75" s="814"/>
      <c r="E75" s="814"/>
      <c r="F75" s="814"/>
      <c r="G75" s="814"/>
      <c r="H75" s="814"/>
    </row>
    <row r="76" spans="1:8" ht="14.25" customHeight="1" x14ac:dyDescent="0.2">
      <c r="A76" s="814"/>
      <c r="D76" s="814"/>
      <c r="E76" s="814"/>
      <c r="F76" s="814"/>
      <c r="G76" s="814"/>
      <c r="H76" s="814"/>
    </row>
    <row r="77" spans="1:8" ht="14.25" customHeight="1" x14ac:dyDescent="0.2">
      <c r="A77" s="814"/>
      <c r="D77" s="814"/>
      <c r="E77" s="814"/>
      <c r="F77" s="814"/>
      <c r="G77" s="814"/>
      <c r="H77" s="814"/>
    </row>
    <row r="78" spans="1:8" ht="14.25" customHeight="1" x14ac:dyDescent="0.2">
      <c r="A78" s="814"/>
      <c r="D78" s="814"/>
      <c r="E78" s="814"/>
      <c r="F78" s="814"/>
      <c r="G78" s="814"/>
      <c r="H78" s="814"/>
    </row>
    <row r="79" spans="1:8" ht="14.25" customHeight="1" x14ac:dyDescent="0.2">
      <c r="A79" s="814"/>
      <c r="D79" s="814"/>
      <c r="E79" s="814"/>
      <c r="F79" s="814"/>
      <c r="G79" s="814"/>
      <c r="H79" s="814"/>
    </row>
    <row r="80" spans="1:8" ht="14.25" customHeight="1" x14ac:dyDescent="0.2">
      <c r="A80" s="814"/>
      <c r="D80" s="814"/>
      <c r="E80" s="814"/>
      <c r="F80" s="814"/>
      <c r="G80" s="814"/>
      <c r="H80" s="814"/>
    </row>
    <row r="81" spans="1:8" ht="14.25" customHeight="1" x14ac:dyDescent="0.2">
      <c r="A81" s="814"/>
      <c r="D81" s="814"/>
      <c r="E81" s="814"/>
      <c r="F81" s="814"/>
      <c r="G81" s="814"/>
      <c r="H81" s="814"/>
    </row>
    <row r="82" spans="1:8" ht="14.25" customHeight="1" x14ac:dyDescent="0.2">
      <c r="A82" s="814"/>
      <c r="D82" s="814"/>
      <c r="E82" s="814"/>
      <c r="F82" s="814"/>
      <c r="G82" s="814"/>
      <c r="H82" s="814"/>
    </row>
    <row r="83" spans="1:8" ht="14.25" customHeight="1" x14ac:dyDescent="0.2">
      <c r="A83" s="814"/>
      <c r="D83" s="814"/>
      <c r="E83" s="814"/>
      <c r="F83" s="814"/>
      <c r="G83" s="814"/>
      <c r="H83" s="814"/>
    </row>
    <row r="84" spans="1:8" ht="14.25" customHeight="1" x14ac:dyDescent="0.2">
      <c r="A84" s="814"/>
      <c r="D84" s="814"/>
      <c r="E84" s="814"/>
      <c r="F84" s="814"/>
      <c r="G84" s="814"/>
      <c r="H84" s="814"/>
    </row>
    <row r="85" spans="1:8" ht="14.25" customHeight="1" x14ac:dyDescent="0.2">
      <c r="A85" s="814"/>
      <c r="D85" s="814"/>
      <c r="E85" s="814"/>
      <c r="F85" s="814"/>
      <c r="G85" s="814"/>
      <c r="H85" s="814"/>
    </row>
    <row r="86" spans="1:8" ht="14.25" customHeight="1" x14ac:dyDescent="0.2">
      <c r="A86" s="814"/>
      <c r="D86" s="814"/>
      <c r="E86" s="814"/>
      <c r="F86" s="814"/>
      <c r="G86" s="814"/>
      <c r="H86" s="814"/>
    </row>
    <row r="87" spans="1:8" ht="14.25" customHeight="1" x14ac:dyDescent="0.2">
      <c r="A87" s="814"/>
      <c r="D87" s="814"/>
      <c r="E87" s="814"/>
      <c r="F87" s="814"/>
      <c r="G87" s="814"/>
      <c r="H87" s="814"/>
    </row>
    <row r="88" spans="1:8" ht="14.25" customHeight="1" x14ac:dyDescent="0.2">
      <c r="A88" s="814"/>
      <c r="D88" s="814"/>
      <c r="E88" s="814"/>
      <c r="F88" s="814"/>
      <c r="G88" s="814"/>
      <c r="H88" s="814"/>
    </row>
    <row r="89" spans="1:8" ht="14.25" customHeight="1" x14ac:dyDescent="0.2">
      <c r="A89" s="814"/>
      <c r="D89" s="814"/>
      <c r="E89" s="814"/>
      <c r="F89" s="814"/>
      <c r="G89" s="814"/>
      <c r="H89" s="814"/>
    </row>
    <row r="90" spans="1:8" ht="14.25" customHeight="1" x14ac:dyDescent="0.2">
      <c r="A90" s="814"/>
      <c r="D90" s="814"/>
      <c r="E90" s="814"/>
      <c r="F90" s="814"/>
      <c r="G90" s="814"/>
      <c r="H90" s="814"/>
    </row>
    <row r="91" spans="1:8" ht="14.25" customHeight="1" x14ac:dyDescent="0.2">
      <c r="A91" s="814"/>
      <c r="D91" s="814"/>
      <c r="E91" s="814"/>
      <c r="F91" s="814"/>
      <c r="G91" s="814"/>
      <c r="H91" s="814"/>
    </row>
    <row r="92" spans="1:8" ht="14.25" customHeight="1" x14ac:dyDescent="0.2">
      <c r="A92" s="814"/>
      <c r="D92" s="814"/>
      <c r="E92" s="814"/>
      <c r="F92" s="814"/>
      <c r="G92" s="814"/>
      <c r="H92" s="814"/>
    </row>
    <row r="93" spans="1:8" ht="14.25" customHeight="1" x14ac:dyDescent="0.2">
      <c r="A93" s="814"/>
      <c r="D93" s="814"/>
      <c r="E93" s="814"/>
      <c r="F93" s="814"/>
      <c r="G93" s="814"/>
      <c r="H93" s="814"/>
    </row>
    <row r="94" spans="1:8" ht="14.25" customHeight="1" x14ac:dyDescent="0.2">
      <c r="A94" s="814"/>
      <c r="D94" s="814"/>
      <c r="E94" s="814"/>
      <c r="F94" s="814"/>
      <c r="G94" s="814"/>
      <c r="H94" s="814"/>
    </row>
    <row r="95" spans="1:8" ht="14.25" customHeight="1" x14ac:dyDescent="0.2">
      <c r="A95" s="814"/>
      <c r="D95" s="814"/>
      <c r="E95" s="814"/>
      <c r="F95" s="814"/>
      <c r="G95" s="814"/>
      <c r="H95" s="814"/>
    </row>
    <row r="96" spans="1:8" ht="14.25" customHeight="1" x14ac:dyDescent="0.2">
      <c r="A96" s="814"/>
      <c r="D96" s="814"/>
      <c r="E96" s="814"/>
      <c r="F96" s="814"/>
      <c r="G96" s="814"/>
      <c r="H96" s="814"/>
    </row>
    <row r="97" spans="1:8" ht="14.25" customHeight="1" x14ac:dyDescent="0.2">
      <c r="A97" s="814"/>
      <c r="D97" s="814"/>
      <c r="E97" s="814"/>
      <c r="F97" s="814"/>
      <c r="G97" s="814"/>
      <c r="H97" s="814"/>
    </row>
    <row r="98" spans="1:8" ht="14.25" customHeight="1" x14ac:dyDescent="0.2">
      <c r="A98" s="814"/>
      <c r="D98" s="814"/>
      <c r="E98" s="814"/>
      <c r="F98" s="814"/>
      <c r="G98" s="814"/>
      <c r="H98" s="814"/>
    </row>
    <row r="99" spans="1:8" ht="14.25" customHeight="1" x14ac:dyDescent="0.2">
      <c r="A99" s="814"/>
      <c r="D99" s="814"/>
      <c r="E99" s="814"/>
      <c r="F99" s="814"/>
      <c r="G99" s="814"/>
      <c r="H99" s="814"/>
    </row>
    <row r="100" spans="1:8" ht="14.25" customHeight="1" x14ac:dyDescent="0.2">
      <c r="A100" s="814"/>
      <c r="D100" s="814"/>
      <c r="E100" s="814"/>
      <c r="F100" s="814"/>
      <c r="G100" s="814"/>
      <c r="H100" s="814"/>
    </row>
    <row r="101" spans="1:8" ht="14.25" customHeight="1" x14ac:dyDescent="0.2">
      <c r="A101" s="814"/>
      <c r="D101" s="814"/>
      <c r="E101" s="814"/>
      <c r="F101" s="814"/>
      <c r="G101" s="814"/>
      <c r="H101" s="814"/>
    </row>
    <row r="102" spans="1:8" ht="14.25" customHeight="1" x14ac:dyDescent="0.2">
      <c r="A102" s="814"/>
      <c r="D102" s="814"/>
      <c r="E102" s="814"/>
      <c r="F102" s="814"/>
      <c r="G102" s="814"/>
      <c r="H102" s="814"/>
    </row>
    <row r="103" spans="1:8" ht="14.25" customHeight="1" x14ac:dyDescent="0.2">
      <c r="A103" s="814"/>
      <c r="D103" s="814"/>
      <c r="E103" s="814"/>
      <c r="F103" s="814"/>
      <c r="G103" s="814"/>
      <c r="H103" s="814"/>
    </row>
    <row r="104" spans="1:8" ht="14.25" customHeight="1" x14ac:dyDescent="0.2">
      <c r="A104" s="814"/>
      <c r="D104" s="814"/>
      <c r="E104" s="814"/>
      <c r="F104" s="814"/>
      <c r="G104" s="814"/>
      <c r="H104" s="814"/>
    </row>
    <row r="105" spans="1:8" ht="14.25" customHeight="1" x14ac:dyDescent="0.2">
      <c r="A105" s="814"/>
      <c r="D105" s="814"/>
      <c r="E105" s="814"/>
      <c r="F105" s="814"/>
      <c r="G105" s="814"/>
      <c r="H105" s="814"/>
    </row>
    <row r="106" spans="1:8" ht="14.25" customHeight="1" x14ac:dyDescent="0.2">
      <c r="A106" s="814"/>
      <c r="D106" s="814"/>
      <c r="E106" s="814"/>
      <c r="F106" s="814"/>
      <c r="G106" s="814"/>
      <c r="H106" s="814"/>
    </row>
    <row r="107" spans="1:8" ht="14.25" customHeight="1" x14ac:dyDescent="0.2">
      <c r="A107" s="814"/>
      <c r="D107" s="814"/>
      <c r="E107" s="814"/>
      <c r="F107" s="814"/>
      <c r="G107" s="814"/>
      <c r="H107" s="814"/>
    </row>
    <row r="108" spans="1:8" ht="14.25" customHeight="1" x14ac:dyDescent="0.2">
      <c r="A108" s="814"/>
      <c r="D108" s="814"/>
      <c r="E108" s="814"/>
      <c r="F108" s="814"/>
      <c r="G108" s="814"/>
      <c r="H108" s="814"/>
    </row>
    <row r="109" spans="1:8" ht="14.25" customHeight="1" x14ac:dyDescent="0.2">
      <c r="A109" s="814"/>
      <c r="D109" s="814"/>
      <c r="E109" s="814"/>
      <c r="F109" s="814"/>
      <c r="G109" s="814"/>
      <c r="H109" s="814"/>
    </row>
    <row r="110" spans="1:8" ht="14.25" customHeight="1" x14ac:dyDescent="0.2">
      <c r="A110" s="814"/>
      <c r="D110" s="814"/>
      <c r="E110" s="814"/>
      <c r="F110" s="814"/>
      <c r="G110" s="814"/>
      <c r="H110" s="814"/>
    </row>
    <row r="111" spans="1:8" ht="14.25" customHeight="1" x14ac:dyDescent="0.2">
      <c r="A111" s="814"/>
      <c r="D111" s="814"/>
      <c r="E111" s="814"/>
      <c r="F111" s="814"/>
      <c r="G111" s="814"/>
      <c r="H111" s="814"/>
    </row>
    <row r="112" spans="1:8" ht="14.25" customHeight="1" x14ac:dyDescent="0.2">
      <c r="A112" s="814"/>
      <c r="D112" s="814"/>
      <c r="E112" s="814"/>
      <c r="F112" s="814"/>
      <c r="G112" s="814"/>
      <c r="H112" s="814"/>
    </row>
    <row r="113" spans="1:8" ht="14.25" customHeight="1" x14ac:dyDescent="0.2">
      <c r="A113" s="814"/>
      <c r="D113" s="814"/>
      <c r="E113" s="814"/>
      <c r="F113" s="814"/>
      <c r="G113" s="814"/>
      <c r="H113" s="814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0"/>
  <sheetViews>
    <sheetView workbookViewId="0"/>
  </sheetViews>
  <sheetFormatPr defaultColWidth="8" defaultRowHeight="14.25" customHeight="1" x14ac:dyDescent="0.2"/>
  <cols>
    <col min="1" max="1" width="7.125" style="813" customWidth="1"/>
    <col min="2" max="2" width="8.875" style="813" customWidth="1"/>
    <col min="3" max="3" width="90.375" style="813" customWidth="1"/>
    <col min="4" max="4" width="8.875" style="813" bestFit="1" customWidth="1"/>
    <col min="5" max="5" width="14.5" style="813" customWidth="1"/>
    <col min="6" max="6" width="7.375" style="813" customWidth="1"/>
    <col min="7" max="7" width="9.125" style="813" customWidth="1"/>
    <col min="8" max="8" width="9.875" style="813" customWidth="1"/>
    <col min="9" max="16384" width="8" style="813"/>
  </cols>
  <sheetData>
    <row r="1" spans="1:8" ht="14.25" customHeight="1" x14ac:dyDescent="0.25">
      <c r="A1" s="838"/>
    </row>
    <row r="3" spans="1:8" ht="14.25" customHeight="1" x14ac:dyDescent="0.2">
      <c r="A3" s="814"/>
      <c r="D3" s="814"/>
      <c r="E3" s="814"/>
      <c r="F3" s="814"/>
      <c r="G3" s="814"/>
      <c r="H3" s="814"/>
    </row>
    <row r="4" spans="1:8" ht="14.25" customHeight="1" x14ac:dyDescent="0.2">
      <c r="A4" s="814"/>
      <c r="D4" s="814"/>
      <c r="E4" s="814"/>
      <c r="F4" s="814"/>
      <c r="G4" s="814"/>
      <c r="H4" s="814"/>
    </row>
    <row r="5" spans="1:8" ht="14.25" customHeight="1" x14ac:dyDescent="0.2">
      <c r="A5" s="814"/>
      <c r="D5" s="814"/>
      <c r="E5" s="814"/>
      <c r="F5" s="814"/>
      <c r="G5" s="814"/>
      <c r="H5" s="814"/>
    </row>
    <row r="6" spans="1:8" ht="14.25" customHeight="1" x14ac:dyDescent="0.2">
      <c r="A6" s="814"/>
      <c r="D6" s="814"/>
      <c r="E6" s="814"/>
      <c r="F6" s="814"/>
      <c r="G6" s="814"/>
      <c r="H6" s="814"/>
    </row>
    <row r="7" spans="1:8" ht="14.25" customHeight="1" x14ac:dyDescent="0.2">
      <c r="A7" s="814"/>
      <c r="D7" s="814"/>
      <c r="E7" s="814"/>
      <c r="F7" s="814"/>
      <c r="G7" s="814"/>
      <c r="H7" s="814"/>
    </row>
    <row r="8" spans="1:8" ht="14.25" customHeight="1" x14ac:dyDescent="0.2">
      <c r="A8" s="814"/>
      <c r="D8" s="814"/>
      <c r="E8" s="814"/>
      <c r="F8" s="814"/>
      <c r="G8" s="814"/>
      <c r="H8" s="814"/>
    </row>
    <row r="9" spans="1:8" ht="14.25" customHeight="1" x14ac:dyDescent="0.2">
      <c r="A9" s="814"/>
      <c r="D9" s="814"/>
      <c r="E9" s="814"/>
      <c r="F9" s="814"/>
      <c r="G9" s="814"/>
      <c r="H9" s="814"/>
    </row>
    <row r="10" spans="1:8" ht="14.25" customHeight="1" x14ac:dyDescent="0.2">
      <c r="A10" s="814"/>
      <c r="D10" s="814"/>
      <c r="E10" s="814"/>
      <c r="F10" s="814"/>
      <c r="G10" s="814"/>
      <c r="H10" s="814"/>
    </row>
    <row r="11" spans="1:8" ht="14.25" customHeight="1" x14ac:dyDescent="0.2">
      <c r="A11" s="814"/>
      <c r="D11" s="814"/>
      <c r="E11" s="814"/>
      <c r="F11" s="814"/>
      <c r="G11" s="814"/>
      <c r="H11" s="814"/>
    </row>
    <row r="12" spans="1:8" ht="14.25" customHeight="1" x14ac:dyDescent="0.2">
      <c r="A12" s="814"/>
      <c r="D12" s="814"/>
      <c r="E12" s="814"/>
      <c r="F12" s="814"/>
      <c r="G12" s="814"/>
      <c r="H12" s="814"/>
    </row>
    <row r="13" spans="1:8" ht="14.25" customHeight="1" x14ac:dyDescent="0.2">
      <c r="A13" s="814"/>
      <c r="D13" s="814"/>
      <c r="E13" s="814"/>
      <c r="F13" s="814"/>
      <c r="G13" s="814"/>
      <c r="H13" s="814"/>
    </row>
    <row r="14" spans="1:8" ht="14.25" customHeight="1" x14ac:dyDescent="0.2">
      <c r="A14" s="814"/>
      <c r="D14" s="814"/>
      <c r="E14" s="814"/>
      <c r="F14" s="814"/>
      <c r="G14" s="814"/>
      <c r="H14" s="814"/>
    </row>
    <row r="15" spans="1:8" ht="14.25" customHeight="1" x14ac:dyDescent="0.2">
      <c r="A15" s="814"/>
      <c r="D15" s="814"/>
      <c r="E15" s="814"/>
      <c r="F15" s="814"/>
      <c r="G15" s="814"/>
      <c r="H15" s="814"/>
    </row>
    <row r="16" spans="1:8" ht="14.25" customHeight="1" x14ac:dyDescent="0.2">
      <c r="A16" s="814"/>
      <c r="D16" s="814"/>
      <c r="E16" s="814"/>
      <c r="F16" s="814"/>
      <c r="G16" s="814"/>
      <c r="H16" s="814"/>
    </row>
    <row r="17" spans="1:8" ht="14.25" customHeight="1" x14ac:dyDescent="0.2">
      <c r="A17" s="814"/>
      <c r="D17" s="814"/>
      <c r="E17" s="814"/>
      <c r="F17" s="814"/>
      <c r="G17" s="814"/>
      <c r="H17" s="814"/>
    </row>
    <row r="18" spans="1:8" ht="14.25" customHeight="1" x14ac:dyDescent="0.2">
      <c r="A18" s="814"/>
      <c r="D18" s="814"/>
      <c r="E18" s="814"/>
      <c r="F18" s="814"/>
      <c r="G18" s="814"/>
      <c r="H18" s="814"/>
    </row>
    <row r="19" spans="1:8" ht="14.25" customHeight="1" x14ac:dyDescent="0.2">
      <c r="A19" s="814"/>
      <c r="D19" s="814"/>
      <c r="E19" s="814"/>
      <c r="F19" s="814"/>
      <c r="G19" s="814"/>
      <c r="H19" s="814"/>
    </row>
    <row r="20" spans="1:8" ht="14.25" customHeight="1" x14ac:dyDescent="0.2">
      <c r="A20" s="814"/>
      <c r="D20" s="814"/>
      <c r="E20" s="814"/>
      <c r="F20" s="814"/>
      <c r="G20" s="814"/>
      <c r="H20" s="814"/>
    </row>
    <row r="21" spans="1:8" ht="14.25" customHeight="1" x14ac:dyDescent="0.2">
      <c r="A21" s="814"/>
      <c r="D21" s="814"/>
      <c r="E21" s="814"/>
      <c r="F21" s="814"/>
      <c r="G21" s="814"/>
      <c r="H21" s="814"/>
    </row>
    <row r="22" spans="1:8" ht="14.25" customHeight="1" x14ac:dyDescent="0.2">
      <c r="A22" s="814"/>
      <c r="D22" s="814"/>
      <c r="E22" s="814"/>
      <c r="F22" s="814"/>
      <c r="G22" s="814"/>
      <c r="H22" s="814"/>
    </row>
    <row r="23" spans="1:8" ht="14.25" customHeight="1" x14ac:dyDescent="0.2">
      <c r="A23" s="814"/>
      <c r="D23" s="814"/>
      <c r="E23" s="814"/>
      <c r="F23" s="814"/>
      <c r="G23" s="814"/>
      <c r="H23" s="814"/>
    </row>
    <row r="24" spans="1:8" ht="14.25" customHeight="1" x14ac:dyDescent="0.2">
      <c r="A24" s="814"/>
      <c r="D24" s="814"/>
      <c r="E24" s="814"/>
      <c r="F24" s="814"/>
      <c r="G24" s="814"/>
      <c r="H24" s="814"/>
    </row>
    <row r="25" spans="1:8" ht="14.25" customHeight="1" x14ac:dyDescent="0.2">
      <c r="A25" s="814"/>
      <c r="D25" s="814"/>
      <c r="E25" s="814"/>
      <c r="F25" s="814"/>
      <c r="G25" s="814"/>
      <c r="H25" s="814"/>
    </row>
    <row r="26" spans="1:8" ht="14.25" customHeight="1" x14ac:dyDescent="0.2">
      <c r="A26" s="814"/>
      <c r="D26" s="814"/>
      <c r="E26" s="814"/>
      <c r="F26" s="814"/>
      <c r="G26" s="814"/>
      <c r="H26" s="814"/>
    </row>
    <row r="27" spans="1:8" ht="14.25" customHeight="1" x14ac:dyDescent="0.2">
      <c r="A27" s="814"/>
      <c r="D27" s="814"/>
      <c r="E27" s="814"/>
      <c r="F27" s="814"/>
      <c r="G27" s="814"/>
      <c r="H27" s="814"/>
    </row>
    <row r="28" spans="1:8" ht="14.25" customHeight="1" x14ac:dyDescent="0.2">
      <c r="A28" s="814"/>
      <c r="D28" s="814"/>
      <c r="E28" s="814"/>
      <c r="F28" s="814"/>
      <c r="G28" s="814"/>
      <c r="H28" s="814"/>
    </row>
    <row r="29" spans="1:8" ht="14.25" customHeight="1" x14ac:dyDescent="0.2">
      <c r="A29" s="814"/>
      <c r="D29" s="814"/>
      <c r="E29" s="814"/>
      <c r="F29" s="814"/>
      <c r="G29" s="814"/>
      <c r="H29" s="814"/>
    </row>
    <row r="30" spans="1:8" ht="14.25" customHeight="1" x14ac:dyDescent="0.2">
      <c r="A30" s="814"/>
      <c r="D30" s="814"/>
      <c r="E30" s="814"/>
      <c r="F30" s="814"/>
      <c r="G30" s="814"/>
      <c r="H30" s="814"/>
    </row>
    <row r="31" spans="1:8" ht="14.25" customHeight="1" x14ac:dyDescent="0.2">
      <c r="A31" s="814"/>
      <c r="D31" s="814"/>
      <c r="E31" s="814"/>
      <c r="F31" s="814"/>
      <c r="G31" s="814"/>
      <c r="H31" s="814"/>
    </row>
    <row r="32" spans="1:8" ht="14.25" customHeight="1" x14ac:dyDescent="0.2">
      <c r="A32" s="814"/>
      <c r="D32" s="814"/>
      <c r="E32" s="814"/>
      <c r="F32" s="814"/>
      <c r="G32" s="814"/>
      <c r="H32" s="814"/>
    </row>
    <row r="33" spans="1:8" ht="14.25" customHeight="1" x14ac:dyDescent="0.2">
      <c r="A33" s="814"/>
      <c r="D33" s="814"/>
      <c r="E33" s="814"/>
      <c r="F33" s="814"/>
      <c r="G33" s="814"/>
      <c r="H33" s="814"/>
    </row>
    <row r="34" spans="1:8" ht="14.25" customHeight="1" x14ac:dyDescent="0.2">
      <c r="A34" s="814"/>
      <c r="D34" s="814"/>
      <c r="E34" s="814"/>
      <c r="F34" s="814"/>
      <c r="G34" s="814"/>
      <c r="H34" s="814"/>
    </row>
    <row r="35" spans="1:8" ht="14.25" customHeight="1" x14ac:dyDescent="0.2">
      <c r="A35" s="814"/>
      <c r="D35" s="814"/>
      <c r="E35" s="814"/>
      <c r="F35" s="814"/>
      <c r="G35" s="814"/>
      <c r="H35" s="814"/>
    </row>
    <row r="36" spans="1:8" ht="14.25" customHeight="1" x14ac:dyDescent="0.2">
      <c r="A36" s="814"/>
      <c r="D36" s="814"/>
      <c r="E36" s="814"/>
      <c r="F36" s="814"/>
      <c r="G36" s="814"/>
      <c r="H36" s="814"/>
    </row>
    <row r="37" spans="1:8" ht="14.25" customHeight="1" x14ac:dyDescent="0.2">
      <c r="A37" s="814"/>
      <c r="D37" s="814"/>
      <c r="E37" s="814"/>
      <c r="F37" s="814"/>
      <c r="G37" s="814"/>
      <c r="H37" s="814"/>
    </row>
    <row r="38" spans="1:8" ht="14.25" customHeight="1" x14ac:dyDescent="0.2">
      <c r="A38" s="814"/>
      <c r="D38" s="814"/>
      <c r="E38" s="814"/>
      <c r="F38" s="814"/>
      <c r="G38" s="814"/>
      <c r="H38" s="814"/>
    </row>
    <row r="39" spans="1:8" ht="14.25" customHeight="1" x14ac:dyDescent="0.2">
      <c r="A39" s="814"/>
      <c r="D39" s="814"/>
      <c r="E39" s="814"/>
      <c r="F39" s="814"/>
      <c r="G39" s="814"/>
      <c r="H39" s="814"/>
    </row>
    <row r="40" spans="1:8" ht="14.25" customHeight="1" x14ac:dyDescent="0.2">
      <c r="A40" s="814"/>
      <c r="D40" s="814"/>
      <c r="E40" s="814"/>
      <c r="F40" s="814"/>
      <c r="G40" s="814"/>
      <c r="H40" s="814"/>
    </row>
    <row r="41" spans="1:8" ht="14.25" customHeight="1" x14ac:dyDescent="0.2">
      <c r="A41" s="814"/>
      <c r="D41" s="814"/>
      <c r="E41" s="814"/>
      <c r="F41" s="814"/>
      <c r="G41" s="814"/>
      <c r="H41" s="814"/>
    </row>
    <row r="42" spans="1:8" ht="14.25" customHeight="1" x14ac:dyDescent="0.2">
      <c r="A42" s="814"/>
      <c r="D42" s="814"/>
      <c r="E42" s="814"/>
      <c r="F42" s="814"/>
      <c r="G42" s="814"/>
      <c r="H42" s="814"/>
    </row>
    <row r="43" spans="1:8" ht="14.25" customHeight="1" x14ac:dyDescent="0.2">
      <c r="A43" s="814"/>
      <c r="D43" s="814"/>
      <c r="E43" s="814"/>
      <c r="F43" s="814"/>
      <c r="G43" s="814"/>
      <c r="H43" s="814"/>
    </row>
    <row r="44" spans="1:8" ht="14.25" customHeight="1" x14ac:dyDescent="0.2">
      <c r="A44" s="814"/>
      <c r="D44" s="814"/>
      <c r="E44" s="814"/>
      <c r="F44" s="814"/>
      <c r="G44" s="814"/>
      <c r="H44" s="814"/>
    </row>
    <row r="45" spans="1:8" ht="14.25" customHeight="1" x14ac:dyDescent="0.2">
      <c r="A45" s="814"/>
      <c r="D45" s="814"/>
      <c r="E45" s="814"/>
      <c r="F45" s="814"/>
      <c r="G45" s="814"/>
      <c r="H45" s="814"/>
    </row>
    <row r="46" spans="1:8" ht="14.25" customHeight="1" x14ac:dyDescent="0.2">
      <c r="A46" s="814"/>
      <c r="D46" s="814"/>
      <c r="E46" s="814"/>
      <c r="F46" s="814"/>
      <c r="G46" s="814"/>
      <c r="H46" s="814"/>
    </row>
    <row r="47" spans="1:8" ht="14.25" customHeight="1" x14ac:dyDescent="0.2">
      <c r="A47" s="814"/>
      <c r="D47" s="814"/>
      <c r="E47" s="814"/>
      <c r="F47" s="814"/>
      <c r="G47" s="814"/>
      <c r="H47" s="814"/>
    </row>
    <row r="48" spans="1:8" ht="14.25" customHeight="1" x14ac:dyDescent="0.2">
      <c r="A48" s="814"/>
      <c r="D48" s="814"/>
      <c r="E48" s="814"/>
      <c r="F48" s="814"/>
      <c r="G48" s="814"/>
      <c r="H48" s="814"/>
    </row>
    <row r="49" spans="1:8" ht="14.25" customHeight="1" x14ac:dyDescent="0.2">
      <c r="A49" s="814"/>
      <c r="D49" s="814"/>
      <c r="E49" s="814"/>
      <c r="F49" s="814"/>
      <c r="G49" s="814"/>
      <c r="H49" s="814"/>
    </row>
    <row r="50" spans="1:8" ht="14.25" customHeight="1" x14ac:dyDescent="0.2">
      <c r="A50" s="814"/>
      <c r="D50" s="814"/>
      <c r="E50" s="814"/>
      <c r="F50" s="814"/>
      <c r="G50" s="814"/>
      <c r="H50" s="814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5"/>
  <sheetViews>
    <sheetView workbookViewId="0"/>
  </sheetViews>
  <sheetFormatPr defaultColWidth="8" defaultRowHeight="14.25" customHeight="1" x14ac:dyDescent="0.2"/>
  <cols>
    <col min="1" max="1" width="7.125" style="813" customWidth="1"/>
    <col min="2" max="2" width="8.875" style="813" customWidth="1"/>
    <col min="3" max="3" width="90.375" style="813" customWidth="1"/>
    <col min="4" max="4" width="7.25" style="813" customWidth="1"/>
    <col min="5" max="5" width="13.5" style="813" customWidth="1"/>
    <col min="6" max="6" width="7" style="813" customWidth="1"/>
    <col min="7" max="7" width="8.875" style="813" customWidth="1"/>
    <col min="8" max="8" width="9.875" style="813" customWidth="1"/>
    <col min="9" max="10" width="8.625" style="813" customWidth="1"/>
    <col min="11" max="16384" width="8" style="813"/>
  </cols>
  <sheetData>
    <row r="1" spans="1:8" ht="16.5" x14ac:dyDescent="0.3">
      <c r="A1" s="839"/>
      <c r="B1" s="840"/>
      <c r="C1" s="840"/>
      <c r="D1" s="840"/>
      <c r="E1" s="840"/>
      <c r="F1" s="840"/>
      <c r="G1" s="840"/>
      <c r="H1" s="840"/>
    </row>
    <row r="3" spans="1:8" x14ac:dyDescent="0.2">
      <c r="A3" s="814"/>
      <c r="B3" s="837"/>
      <c r="D3" s="814"/>
      <c r="E3" s="814"/>
      <c r="F3" s="814"/>
      <c r="G3" s="814"/>
      <c r="H3" s="814"/>
    </row>
    <row r="4" spans="1:8" x14ac:dyDescent="0.2">
      <c r="A4" s="814"/>
      <c r="B4" s="837"/>
      <c r="D4" s="814"/>
      <c r="E4" s="814"/>
      <c r="F4" s="814"/>
      <c r="G4" s="814"/>
      <c r="H4" s="814"/>
    </row>
    <row r="5" spans="1:8" x14ac:dyDescent="0.2">
      <c r="A5" s="814"/>
      <c r="D5" s="814"/>
      <c r="E5" s="814"/>
      <c r="F5" s="814"/>
      <c r="G5" s="814"/>
      <c r="H5" s="814"/>
    </row>
    <row r="6" spans="1:8" x14ac:dyDescent="0.2">
      <c r="A6" s="814"/>
      <c r="B6" s="837"/>
      <c r="D6" s="814"/>
      <c r="E6" s="814"/>
      <c r="F6" s="814"/>
      <c r="G6" s="814"/>
      <c r="H6" s="814"/>
    </row>
    <row r="7" spans="1:8" x14ac:dyDescent="0.2">
      <c r="A7" s="814"/>
      <c r="B7" s="837"/>
      <c r="D7" s="814"/>
      <c r="E7" s="814"/>
      <c r="F7" s="814"/>
      <c r="G7" s="814"/>
      <c r="H7" s="814"/>
    </row>
    <row r="8" spans="1:8" x14ac:dyDescent="0.2">
      <c r="A8" s="814"/>
      <c r="B8" s="837"/>
      <c r="D8" s="814"/>
      <c r="E8" s="814"/>
      <c r="F8" s="814"/>
      <c r="G8" s="814"/>
      <c r="H8" s="814"/>
    </row>
    <row r="9" spans="1:8" x14ac:dyDescent="0.2">
      <c r="A9" s="814"/>
      <c r="D9" s="814"/>
      <c r="E9" s="814"/>
      <c r="F9" s="814"/>
      <c r="G9" s="814"/>
      <c r="H9" s="814"/>
    </row>
    <row r="10" spans="1:8" x14ac:dyDescent="0.2">
      <c r="A10" s="814"/>
      <c r="D10" s="814"/>
      <c r="E10" s="814"/>
      <c r="F10" s="814"/>
      <c r="G10" s="814"/>
      <c r="H10" s="814"/>
    </row>
    <row r="11" spans="1:8" x14ac:dyDescent="0.2">
      <c r="A11" s="814"/>
      <c r="B11" s="837"/>
      <c r="D11" s="814"/>
      <c r="E11" s="814"/>
      <c r="F11" s="814"/>
      <c r="G11" s="814"/>
      <c r="H11" s="814"/>
    </row>
    <row r="12" spans="1:8" x14ac:dyDescent="0.2">
      <c r="A12" s="814"/>
      <c r="B12" s="837"/>
      <c r="D12" s="814"/>
      <c r="E12" s="814"/>
      <c r="F12" s="814"/>
      <c r="G12" s="814"/>
      <c r="H12" s="814"/>
    </row>
    <row r="13" spans="1:8" x14ac:dyDescent="0.2">
      <c r="A13" s="814"/>
      <c r="B13" s="837"/>
      <c r="D13" s="814"/>
      <c r="E13" s="814"/>
      <c r="F13" s="814"/>
      <c r="G13" s="814"/>
      <c r="H13" s="814"/>
    </row>
    <row r="14" spans="1:8" x14ac:dyDescent="0.2">
      <c r="A14" s="814"/>
      <c r="D14" s="814"/>
      <c r="E14" s="814"/>
      <c r="F14" s="814"/>
      <c r="G14" s="814"/>
      <c r="H14" s="814"/>
    </row>
    <row r="15" spans="1:8" x14ac:dyDescent="0.2">
      <c r="A15" s="814"/>
      <c r="D15" s="814"/>
      <c r="E15" s="814"/>
      <c r="F15" s="814"/>
      <c r="G15" s="814"/>
      <c r="H15" s="814"/>
    </row>
    <row r="16" spans="1:8" x14ac:dyDescent="0.2">
      <c r="A16" s="814"/>
      <c r="D16" s="814"/>
      <c r="E16" s="814"/>
      <c r="F16" s="814"/>
      <c r="G16" s="814"/>
      <c r="H16" s="814"/>
    </row>
    <row r="17" spans="1:8" x14ac:dyDescent="0.2">
      <c r="A17" s="814"/>
      <c r="D17" s="814"/>
      <c r="E17" s="814"/>
      <c r="F17" s="814"/>
      <c r="G17" s="814"/>
      <c r="H17" s="814"/>
    </row>
    <row r="18" spans="1:8" x14ac:dyDescent="0.2">
      <c r="A18" s="814"/>
      <c r="D18" s="814"/>
      <c r="E18" s="814"/>
      <c r="F18" s="814"/>
      <c r="G18" s="814"/>
      <c r="H18" s="814"/>
    </row>
    <row r="19" spans="1:8" x14ac:dyDescent="0.2">
      <c r="A19" s="814"/>
      <c r="D19" s="814"/>
      <c r="E19" s="814"/>
      <c r="F19" s="814"/>
      <c r="G19" s="814"/>
      <c r="H19" s="814"/>
    </row>
    <row r="20" spans="1:8" x14ac:dyDescent="0.2">
      <c r="A20" s="814"/>
      <c r="B20" s="837"/>
      <c r="D20" s="814"/>
      <c r="E20" s="814"/>
      <c r="F20" s="814"/>
      <c r="G20" s="814"/>
      <c r="H20" s="814"/>
    </row>
    <row r="21" spans="1:8" x14ac:dyDescent="0.2">
      <c r="A21" s="814"/>
      <c r="D21" s="814"/>
      <c r="E21" s="814"/>
      <c r="F21" s="814"/>
      <c r="G21" s="814"/>
      <c r="H21" s="814"/>
    </row>
    <row r="22" spans="1:8" x14ac:dyDescent="0.2">
      <c r="A22" s="814"/>
      <c r="B22" s="837"/>
      <c r="D22" s="814"/>
      <c r="E22" s="814"/>
      <c r="F22" s="814"/>
      <c r="G22" s="814"/>
      <c r="H22" s="814"/>
    </row>
    <row r="23" spans="1:8" x14ac:dyDescent="0.2">
      <c r="A23" s="814"/>
      <c r="D23" s="814"/>
      <c r="E23" s="814"/>
      <c r="F23" s="814"/>
      <c r="G23" s="814"/>
      <c r="H23" s="814"/>
    </row>
    <row r="24" spans="1:8" x14ac:dyDescent="0.2">
      <c r="A24" s="814"/>
      <c r="B24" s="837"/>
      <c r="D24" s="814"/>
      <c r="E24" s="814"/>
      <c r="F24" s="814"/>
      <c r="G24" s="814"/>
      <c r="H24" s="814"/>
    </row>
    <row r="25" spans="1:8" x14ac:dyDescent="0.2">
      <c r="A25" s="814"/>
      <c r="D25" s="814"/>
      <c r="E25" s="814"/>
      <c r="F25" s="814"/>
      <c r="G25" s="814"/>
      <c r="H25" s="814"/>
    </row>
    <row r="26" spans="1:8" x14ac:dyDescent="0.2">
      <c r="A26" s="814"/>
      <c r="B26" s="837"/>
      <c r="D26" s="814"/>
      <c r="E26" s="814"/>
      <c r="F26" s="814"/>
      <c r="G26" s="814"/>
      <c r="H26" s="814"/>
    </row>
    <row r="27" spans="1:8" x14ac:dyDescent="0.2">
      <c r="A27" s="814"/>
      <c r="D27" s="814"/>
      <c r="E27" s="814"/>
      <c r="F27" s="814"/>
      <c r="G27" s="814"/>
      <c r="H27" s="814"/>
    </row>
    <row r="28" spans="1:8" x14ac:dyDescent="0.2">
      <c r="A28" s="814"/>
      <c r="B28" s="837"/>
      <c r="D28" s="814"/>
      <c r="E28" s="814"/>
      <c r="F28" s="814"/>
      <c r="G28" s="814"/>
      <c r="H28" s="814"/>
    </row>
    <row r="29" spans="1:8" x14ac:dyDescent="0.2">
      <c r="A29" s="814"/>
      <c r="D29" s="814"/>
      <c r="E29" s="814"/>
      <c r="F29" s="814"/>
      <c r="G29" s="814"/>
      <c r="H29" s="814"/>
    </row>
    <row r="30" spans="1:8" x14ac:dyDescent="0.2">
      <c r="A30" s="814"/>
      <c r="D30" s="814"/>
      <c r="E30" s="814"/>
      <c r="F30" s="814"/>
      <c r="G30" s="814"/>
      <c r="H30" s="814"/>
    </row>
    <row r="31" spans="1:8" x14ac:dyDescent="0.2">
      <c r="A31" s="814"/>
      <c r="B31" s="837"/>
      <c r="D31" s="814"/>
      <c r="E31" s="814"/>
      <c r="F31" s="814"/>
      <c r="G31" s="814"/>
      <c r="H31" s="814"/>
    </row>
    <row r="32" spans="1:8" x14ac:dyDescent="0.2">
      <c r="A32" s="814"/>
      <c r="D32" s="814"/>
      <c r="E32" s="814"/>
      <c r="F32" s="814"/>
      <c r="G32" s="814"/>
      <c r="H32" s="814"/>
    </row>
    <row r="33" spans="1:8" x14ac:dyDescent="0.2">
      <c r="A33" s="814"/>
      <c r="B33" s="837"/>
      <c r="D33" s="814"/>
      <c r="E33" s="814"/>
      <c r="F33" s="814"/>
      <c r="G33" s="814"/>
      <c r="H33" s="814"/>
    </row>
    <row r="34" spans="1:8" x14ac:dyDescent="0.2">
      <c r="A34" s="814"/>
      <c r="D34" s="814"/>
      <c r="E34" s="814"/>
      <c r="F34" s="814"/>
      <c r="G34" s="814"/>
      <c r="H34" s="814"/>
    </row>
    <row r="35" spans="1:8" x14ac:dyDescent="0.2">
      <c r="A35" s="814"/>
      <c r="B35" s="837"/>
      <c r="D35" s="814"/>
      <c r="E35" s="814"/>
      <c r="F35" s="814"/>
      <c r="G35" s="814"/>
      <c r="H35" s="814"/>
    </row>
    <row r="36" spans="1:8" x14ac:dyDescent="0.2">
      <c r="A36" s="814"/>
      <c r="D36" s="814"/>
      <c r="E36" s="814"/>
      <c r="F36" s="814"/>
      <c r="G36" s="814"/>
      <c r="H36" s="814"/>
    </row>
    <row r="37" spans="1:8" x14ac:dyDescent="0.2">
      <c r="A37" s="814"/>
      <c r="B37" s="837"/>
      <c r="D37" s="814"/>
      <c r="E37" s="814"/>
      <c r="F37" s="814"/>
      <c r="G37" s="814"/>
      <c r="H37" s="814"/>
    </row>
    <row r="38" spans="1:8" x14ac:dyDescent="0.2">
      <c r="A38" s="814"/>
      <c r="B38" s="837"/>
      <c r="D38" s="814"/>
      <c r="E38" s="814"/>
      <c r="F38" s="814"/>
      <c r="G38" s="814"/>
      <c r="H38" s="814"/>
    </row>
    <row r="39" spans="1:8" x14ac:dyDescent="0.2">
      <c r="A39" s="814"/>
      <c r="D39" s="814"/>
      <c r="E39" s="814"/>
      <c r="F39" s="814"/>
      <c r="G39" s="814"/>
      <c r="H39" s="814"/>
    </row>
    <row r="40" spans="1:8" x14ac:dyDescent="0.2">
      <c r="A40" s="814"/>
      <c r="D40" s="814"/>
      <c r="E40" s="814"/>
      <c r="F40" s="814"/>
      <c r="G40" s="814"/>
      <c r="H40" s="814"/>
    </row>
    <row r="41" spans="1:8" x14ac:dyDescent="0.2">
      <c r="A41" s="814"/>
      <c r="D41" s="814"/>
      <c r="E41" s="814"/>
      <c r="F41" s="814"/>
      <c r="G41" s="814"/>
      <c r="H41" s="814"/>
    </row>
    <row r="42" spans="1:8" x14ac:dyDescent="0.2">
      <c r="A42" s="814"/>
      <c r="D42" s="814"/>
      <c r="E42" s="814"/>
      <c r="F42" s="814"/>
      <c r="G42" s="814"/>
      <c r="H42" s="814"/>
    </row>
    <row r="43" spans="1:8" x14ac:dyDescent="0.2">
      <c r="A43" s="814"/>
      <c r="D43" s="814"/>
      <c r="E43" s="814"/>
      <c r="F43" s="814"/>
      <c r="G43" s="814"/>
      <c r="H43" s="814"/>
    </row>
    <row r="44" spans="1:8" x14ac:dyDescent="0.2">
      <c r="A44" s="814"/>
      <c r="D44" s="814"/>
      <c r="E44" s="814"/>
      <c r="F44" s="814"/>
      <c r="G44" s="814"/>
      <c r="H44" s="814"/>
    </row>
    <row r="45" spans="1:8" ht="14.25" customHeight="1" x14ac:dyDescent="0.2">
      <c r="A45" s="814"/>
      <c r="D45" s="814"/>
      <c r="E45" s="814"/>
      <c r="F45" s="814"/>
      <c r="G45" s="814"/>
      <c r="H45" s="814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141"/>
  <sheetViews>
    <sheetView workbookViewId="0">
      <selection sqref="A1:XFD1048576"/>
    </sheetView>
  </sheetViews>
  <sheetFormatPr defaultColWidth="9" defaultRowHeight="14.25" customHeight="1" x14ac:dyDescent="0.2"/>
  <cols>
    <col min="1" max="7" width="8.625" style="813" customWidth="1"/>
    <col min="8" max="10" width="9" style="813" customWidth="1"/>
    <col min="11" max="11" width="15.375" style="813" customWidth="1"/>
    <col min="12" max="12" width="39.25" style="813" customWidth="1"/>
    <col min="13" max="13" width="16.125" style="813" customWidth="1"/>
    <col min="14" max="14" width="24" style="813" customWidth="1"/>
    <col min="15" max="16" width="9.25" style="813" customWidth="1"/>
    <col min="17" max="19" width="9" style="813" customWidth="1"/>
    <col min="20" max="20" width="15.375" style="813" customWidth="1"/>
    <col min="21" max="21" width="39.25" style="813" customWidth="1"/>
    <col min="22" max="22" width="16.125" style="813" customWidth="1"/>
    <col min="23" max="23" width="24" style="813" customWidth="1"/>
    <col min="24" max="25" width="9.25" style="813" customWidth="1"/>
    <col min="26" max="26" width="9" style="813" customWidth="1"/>
    <col min="27" max="16384" width="9" style="813"/>
  </cols>
  <sheetData>
    <row r="1" spans="11:25" ht="15" x14ac:dyDescent="0.25">
      <c r="K1" s="841"/>
      <c r="L1" s="841"/>
      <c r="M1" s="841"/>
      <c r="N1" s="841"/>
      <c r="O1" s="841"/>
      <c r="P1" s="841"/>
      <c r="T1" s="841"/>
      <c r="U1" s="841"/>
      <c r="V1" s="841"/>
      <c r="W1" s="841"/>
      <c r="X1" s="841"/>
      <c r="Y1" s="841"/>
    </row>
    <row r="2" spans="11:25" ht="15" x14ac:dyDescent="0.25">
      <c r="K2" s="841"/>
      <c r="L2" s="841"/>
      <c r="M2" s="841"/>
      <c r="N2" s="841"/>
      <c r="O2" s="841"/>
      <c r="P2" s="841"/>
      <c r="T2" s="841"/>
      <c r="U2" s="841"/>
      <c r="V2" s="841"/>
      <c r="W2" s="841"/>
      <c r="X2" s="841"/>
      <c r="Y2" s="841"/>
    </row>
    <row r="3" spans="11:25" ht="15" x14ac:dyDescent="0.25">
      <c r="K3" s="841"/>
      <c r="L3" s="841"/>
      <c r="M3" s="841"/>
      <c r="N3" s="841"/>
      <c r="O3" s="841"/>
      <c r="P3" s="841"/>
      <c r="T3" s="841"/>
      <c r="U3" s="841"/>
      <c r="V3" s="841"/>
      <c r="W3" s="841"/>
      <c r="X3" s="841"/>
      <c r="Y3" s="841"/>
    </row>
    <row r="4" spans="11:25" ht="15" x14ac:dyDescent="0.25">
      <c r="K4" s="841"/>
      <c r="L4" s="841"/>
      <c r="M4" s="841"/>
      <c r="N4" s="841"/>
      <c r="O4" s="841"/>
      <c r="P4" s="841"/>
      <c r="T4" s="841"/>
      <c r="U4" s="841"/>
      <c r="V4" s="841"/>
      <c r="W4" s="841"/>
      <c r="X4" s="841"/>
      <c r="Y4" s="841"/>
    </row>
    <row r="5" spans="11:25" ht="15" x14ac:dyDescent="0.25">
      <c r="K5" s="841"/>
      <c r="L5" s="841"/>
      <c r="M5" s="841"/>
      <c r="N5" s="841"/>
      <c r="O5" s="841"/>
      <c r="P5" s="841"/>
      <c r="T5" s="841"/>
      <c r="U5" s="841"/>
      <c r="V5" s="841"/>
      <c r="W5" s="841"/>
      <c r="X5" s="841"/>
      <c r="Y5" s="841"/>
    </row>
    <row r="6" spans="11:25" ht="15" x14ac:dyDescent="0.25">
      <c r="K6" s="841"/>
      <c r="L6" s="841"/>
      <c r="M6" s="841"/>
      <c r="N6" s="841"/>
      <c r="O6" s="841"/>
      <c r="P6" s="841"/>
      <c r="T6" s="841"/>
      <c r="U6" s="841"/>
      <c r="V6" s="841"/>
      <c r="W6" s="841"/>
      <c r="X6" s="841"/>
      <c r="Y6" s="841"/>
    </row>
    <row r="7" spans="11:25" ht="15" x14ac:dyDescent="0.25">
      <c r="K7" s="841"/>
      <c r="L7" s="841"/>
      <c r="M7" s="841"/>
      <c r="N7" s="841"/>
      <c r="O7" s="841"/>
      <c r="P7" s="841"/>
      <c r="T7" s="841"/>
      <c r="U7" s="841"/>
      <c r="V7" s="841"/>
      <c r="W7" s="841"/>
      <c r="X7" s="841"/>
      <c r="Y7" s="841"/>
    </row>
    <row r="8" spans="11:25" ht="15" x14ac:dyDescent="0.25">
      <c r="K8" s="841"/>
      <c r="L8" s="841"/>
      <c r="M8" s="841"/>
      <c r="N8" s="841"/>
      <c r="O8" s="841"/>
      <c r="P8" s="841"/>
      <c r="T8" s="841"/>
      <c r="U8" s="841"/>
      <c r="V8" s="841"/>
      <c r="W8" s="841"/>
      <c r="X8" s="841"/>
      <c r="Y8" s="841"/>
    </row>
    <row r="9" spans="11:25" ht="15" x14ac:dyDescent="0.25">
      <c r="K9" s="841"/>
      <c r="L9" s="841"/>
      <c r="M9" s="841"/>
      <c r="N9" s="841"/>
      <c r="O9" s="841"/>
      <c r="P9" s="841"/>
      <c r="T9" s="841"/>
      <c r="U9" s="841"/>
      <c r="V9" s="841"/>
      <c r="W9" s="841"/>
      <c r="X9" s="841"/>
      <c r="Y9" s="841"/>
    </row>
    <row r="10" spans="11:25" ht="15" x14ac:dyDescent="0.25">
      <c r="K10" s="841"/>
      <c r="L10" s="841"/>
      <c r="M10" s="841"/>
      <c r="N10" s="841"/>
      <c r="O10" s="841"/>
      <c r="P10" s="841"/>
      <c r="T10" s="841"/>
      <c r="U10" s="841"/>
      <c r="V10" s="841"/>
      <c r="W10" s="841"/>
      <c r="X10" s="841"/>
      <c r="Y10" s="841"/>
    </row>
    <row r="11" spans="11:25" ht="15" x14ac:dyDescent="0.25">
      <c r="K11" s="841"/>
      <c r="L11" s="841"/>
      <c r="M11" s="841"/>
      <c r="N11" s="841"/>
      <c r="O11" s="841"/>
      <c r="P11" s="841"/>
      <c r="T11" s="841"/>
      <c r="U11" s="841"/>
      <c r="V11" s="841"/>
      <c r="W11" s="841"/>
      <c r="X11" s="841"/>
      <c r="Y11" s="841"/>
    </row>
    <row r="12" spans="11:25" ht="15" x14ac:dyDescent="0.25">
      <c r="K12" s="841"/>
      <c r="L12" s="841"/>
      <c r="M12" s="841"/>
      <c r="N12" s="841"/>
      <c r="O12" s="841"/>
      <c r="P12" s="841"/>
      <c r="T12" s="841"/>
      <c r="U12" s="841"/>
      <c r="V12" s="841"/>
      <c r="W12" s="841"/>
      <c r="X12" s="841"/>
      <c r="Y12" s="841"/>
    </row>
    <row r="13" spans="11:25" ht="15" x14ac:dyDescent="0.25">
      <c r="K13" s="841"/>
      <c r="L13" s="841"/>
      <c r="M13" s="841"/>
      <c r="N13" s="841"/>
      <c r="O13" s="841"/>
      <c r="P13" s="841"/>
      <c r="T13" s="841"/>
      <c r="U13" s="841"/>
      <c r="V13" s="841"/>
      <c r="W13" s="841"/>
      <c r="X13" s="841"/>
      <c r="Y13" s="841"/>
    </row>
    <row r="14" spans="11:25" ht="15" x14ac:dyDescent="0.25">
      <c r="K14" s="841"/>
      <c r="L14" s="841"/>
      <c r="M14" s="841"/>
      <c r="N14" s="841"/>
      <c r="O14" s="841"/>
      <c r="P14" s="841"/>
      <c r="T14" s="841"/>
      <c r="U14" s="841"/>
      <c r="V14" s="841"/>
      <c r="W14" s="841"/>
      <c r="X14" s="841"/>
      <c r="Y14" s="841"/>
    </row>
    <row r="15" spans="11:25" ht="15" x14ac:dyDescent="0.25">
      <c r="K15" s="841"/>
      <c r="L15" s="841"/>
      <c r="M15" s="841"/>
      <c r="N15" s="841"/>
      <c r="O15" s="841"/>
      <c r="P15" s="841"/>
      <c r="T15" s="841"/>
      <c r="U15" s="841"/>
      <c r="V15" s="841"/>
      <c r="W15" s="841"/>
      <c r="X15" s="841"/>
      <c r="Y15" s="841"/>
    </row>
    <row r="16" spans="11:25" ht="15" x14ac:dyDescent="0.25">
      <c r="K16" s="841"/>
      <c r="L16" s="841"/>
      <c r="M16" s="841"/>
      <c r="N16" s="841"/>
      <c r="O16" s="841"/>
      <c r="P16" s="841"/>
      <c r="T16" s="841"/>
      <c r="U16" s="841"/>
      <c r="V16" s="841"/>
      <c r="W16" s="841"/>
      <c r="X16" s="841"/>
      <c r="Y16" s="841"/>
    </row>
    <row r="17" spans="11:25" ht="15" x14ac:dyDescent="0.25">
      <c r="K17" s="841"/>
      <c r="L17" s="841"/>
      <c r="M17" s="841"/>
      <c r="N17" s="841"/>
      <c r="O17" s="841"/>
      <c r="P17" s="841"/>
      <c r="T17" s="841"/>
      <c r="U17" s="841"/>
      <c r="V17" s="841"/>
      <c r="W17" s="841"/>
      <c r="X17" s="841"/>
      <c r="Y17" s="841"/>
    </row>
    <row r="18" spans="11:25" ht="15" x14ac:dyDescent="0.25">
      <c r="K18" s="841"/>
      <c r="L18" s="841"/>
      <c r="M18" s="841"/>
      <c r="N18" s="841"/>
      <c r="O18" s="841"/>
      <c r="P18" s="841"/>
      <c r="T18" s="841"/>
      <c r="U18" s="841"/>
      <c r="V18" s="841"/>
      <c r="W18" s="841"/>
      <c r="X18" s="841"/>
      <c r="Y18" s="841"/>
    </row>
    <row r="19" spans="11:25" ht="15" x14ac:dyDescent="0.25">
      <c r="K19" s="841"/>
      <c r="L19" s="841"/>
      <c r="M19" s="841"/>
      <c r="N19" s="841"/>
      <c r="O19" s="841"/>
      <c r="P19" s="841"/>
      <c r="T19" s="841"/>
      <c r="U19" s="841"/>
      <c r="V19" s="841"/>
      <c r="W19" s="841"/>
      <c r="X19" s="841"/>
      <c r="Y19" s="841"/>
    </row>
    <row r="20" spans="11:25" ht="15" x14ac:dyDescent="0.25">
      <c r="K20" s="841"/>
      <c r="L20" s="841"/>
      <c r="M20" s="841"/>
      <c r="N20" s="841"/>
      <c r="O20" s="841"/>
      <c r="P20" s="841"/>
      <c r="T20" s="841"/>
      <c r="U20" s="841"/>
      <c r="V20" s="841"/>
      <c r="W20" s="841"/>
      <c r="X20" s="841"/>
      <c r="Y20" s="841"/>
    </row>
    <row r="21" spans="11:25" ht="15" x14ac:dyDescent="0.25">
      <c r="K21" s="841"/>
      <c r="L21" s="841"/>
      <c r="M21" s="841"/>
      <c r="N21" s="841"/>
      <c r="O21" s="841"/>
      <c r="P21" s="841"/>
      <c r="T21" s="841"/>
      <c r="U21" s="841"/>
      <c r="V21" s="841"/>
      <c r="W21" s="841"/>
      <c r="X21" s="841"/>
      <c r="Y21" s="841"/>
    </row>
    <row r="22" spans="11:25" ht="15" x14ac:dyDescent="0.25">
      <c r="K22" s="841"/>
      <c r="L22" s="841"/>
      <c r="M22" s="841"/>
      <c r="N22" s="841"/>
      <c r="O22" s="841"/>
      <c r="P22" s="841"/>
      <c r="T22" s="841"/>
      <c r="U22" s="841"/>
      <c r="V22" s="841"/>
      <c r="W22" s="841"/>
      <c r="X22" s="841"/>
      <c r="Y22" s="841"/>
    </row>
    <row r="23" spans="11:25" ht="15" x14ac:dyDescent="0.25">
      <c r="K23" s="841"/>
      <c r="L23" s="841"/>
      <c r="M23" s="841"/>
      <c r="N23" s="841"/>
      <c r="O23" s="841"/>
      <c r="P23" s="841"/>
      <c r="T23" s="841"/>
      <c r="U23" s="841"/>
      <c r="V23" s="841"/>
      <c r="W23" s="841"/>
      <c r="X23" s="841"/>
      <c r="Y23" s="841"/>
    </row>
    <row r="24" spans="11:25" ht="15" x14ac:dyDescent="0.25">
      <c r="K24" s="841"/>
      <c r="L24" s="841"/>
      <c r="M24" s="841"/>
      <c r="N24" s="841"/>
      <c r="O24" s="841"/>
      <c r="P24" s="841"/>
      <c r="T24" s="841"/>
      <c r="U24" s="841"/>
      <c r="V24" s="841"/>
      <c r="W24" s="841"/>
      <c r="X24" s="841"/>
      <c r="Y24" s="841"/>
    </row>
    <row r="25" spans="11:25" ht="15" x14ac:dyDescent="0.25">
      <c r="K25" s="841"/>
      <c r="L25" s="841"/>
      <c r="M25" s="841"/>
      <c r="N25" s="841"/>
      <c r="O25" s="841"/>
      <c r="P25" s="841"/>
      <c r="T25" s="841"/>
      <c r="U25" s="841"/>
      <c r="V25" s="841"/>
      <c r="W25" s="841"/>
      <c r="X25" s="841"/>
      <c r="Y25" s="841"/>
    </row>
    <row r="26" spans="11:25" ht="15" x14ac:dyDescent="0.25">
      <c r="K26" s="841"/>
      <c r="L26" s="841"/>
      <c r="M26" s="841"/>
      <c r="N26" s="841"/>
      <c r="O26" s="841"/>
      <c r="P26" s="841"/>
      <c r="T26" s="841"/>
      <c r="U26" s="841"/>
      <c r="V26" s="841"/>
      <c r="W26" s="841"/>
      <c r="X26" s="841"/>
      <c r="Y26" s="841"/>
    </row>
    <row r="27" spans="11:25" ht="15" x14ac:dyDescent="0.25">
      <c r="K27" s="841"/>
      <c r="L27" s="841"/>
      <c r="M27" s="841"/>
      <c r="N27" s="841"/>
      <c r="O27" s="841"/>
      <c r="P27" s="841"/>
      <c r="T27" s="841"/>
      <c r="U27" s="841"/>
      <c r="V27" s="841"/>
      <c r="W27" s="841"/>
      <c r="X27" s="841"/>
      <c r="Y27" s="841"/>
    </row>
    <row r="28" spans="11:25" ht="15" x14ac:dyDescent="0.25">
      <c r="K28" s="841"/>
      <c r="L28" s="841"/>
      <c r="M28" s="841"/>
      <c r="N28" s="841"/>
      <c r="O28" s="841"/>
      <c r="P28" s="841"/>
      <c r="T28" s="841"/>
      <c r="U28" s="841"/>
      <c r="V28" s="841"/>
      <c r="W28" s="841"/>
      <c r="X28" s="841"/>
      <c r="Y28" s="841"/>
    </row>
    <row r="29" spans="11:25" ht="15" x14ac:dyDescent="0.25">
      <c r="K29" s="841"/>
      <c r="L29" s="841"/>
      <c r="M29" s="841"/>
      <c r="N29" s="841"/>
      <c r="O29" s="841"/>
      <c r="P29" s="841"/>
      <c r="T29" s="841"/>
      <c r="U29" s="841"/>
      <c r="V29" s="841"/>
      <c r="W29" s="841"/>
      <c r="X29" s="841"/>
      <c r="Y29" s="841"/>
    </row>
    <row r="30" spans="11:25" ht="15" x14ac:dyDescent="0.25">
      <c r="K30" s="841"/>
      <c r="L30" s="841"/>
      <c r="M30" s="841"/>
      <c r="N30" s="841"/>
      <c r="O30" s="841"/>
      <c r="P30" s="841"/>
      <c r="T30" s="841"/>
      <c r="U30" s="841"/>
      <c r="V30" s="841"/>
      <c r="W30" s="841"/>
      <c r="X30" s="841"/>
      <c r="Y30" s="841"/>
    </row>
    <row r="31" spans="11:25" ht="15" x14ac:dyDescent="0.25">
      <c r="K31" s="841"/>
      <c r="L31" s="841"/>
      <c r="M31" s="841"/>
      <c r="N31" s="841"/>
      <c r="O31" s="841"/>
      <c r="P31" s="841"/>
      <c r="T31" s="841"/>
      <c r="U31" s="841"/>
      <c r="V31" s="841"/>
      <c r="W31" s="841"/>
      <c r="X31" s="841"/>
      <c r="Y31" s="841"/>
    </row>
    <row r="32" spans="11:25" ht="15" x14ac:dyDescent="0.25">
      <c r="K32" s="841"/>
      <c r="L32" s="841"/>
      <c r="M32" s="841"/>
      <c r="N32" s="841"/>
      <c r="O32" s="841"/>
      <c r="P32" s="841"/>
      <c r="T32" s="841"/>
      <c r="U32" s="841"/>
      <c r="V32" s="841"/>
      <c r="W32" s="841"/>
      <c r="X32" s="841"/>
      <c r="Y32" s="841"/>
    </row>
    <row r="33" spans="11:25" ht="15" x14ac:dyDescent="0.25">
      <c r="K33" s="841"/>
      <c r="L33" s="841"/>
      <c r="M33" s="841"/>
      <c r="N33" s="841"/>
      <c r="O33" s="841"/>
      <c r="P33" s="841"/>
      <c r="T33" s="841"/>
      <c r="U33" s="841"/>
      <c r="V33" s="841"/>
      <c r="W33" s="841"/>
      <c r="X33" s="841"/>
      <c r="Y33" s="841"/>
    </row>
    <row r="34" spans="11:25" ht="15" x14ac:dyDescent="0.25">
      <c r="K34" s="841"/>
      <c r="L34" s="841"/>
      <c r="M34" s="841"/>
      <c r="N34" s="841"/>
      <c r="O34" s="841"/>
      <c r="P34" s="841"/>
      <c r="T34" s="841"/>
      <c r="U34" s="841"/>
      <c r="V34" s="841"/>
      <c r="W34" s="841"/>
      <c r="X34" s="841"/>
      <c r="Y34" s="841"/>
    </row>
    <row r="35" spans="11:25" ht="15" x14ac:dyDescent="0.25">
      <c r="K35" s="841"/>
      <c r="L35" s="841"/>
      <c r="M35" s="841"/>
      <c r="N35" s="841"/>
      <c r="O35" s="841"/>
      <c r="P35" s="841"/>
      <c r="T35" s="841"/>
      <c r="U35" s="841"/>
      <c r="V35" s="841"/>
      <c r="W35" s="841"/>
      <c r="X35" s="841"/>
      <c r="Y35" s="841"/>
    </row>
    <row r="36" spans="11:25" ht="15" x14ac:dyDescent="0.25">
      <c r="K36" s="841"/>
      <c r="L36" s="841"/>
      <c r="M36" s="841"/>
      <c r="N36" s="841"/>
      <c r="O36" s="841"/>
      <c r="P36" s="841"/>
      <c r="T36" s="841"/>
      <c r="U36" s="841"/>
      <c r="V36" s="841"/>
      <c r="W36" s="841"/>
      <c r="X36" s="841"/>
      <c r="Y36" s="841"/>
    </row>
    <row r="37" spans="11:25" ht="15" x14ac:dyDescent="0.25">
      <c r="K37" s="841"/>
      <c r="L37" s="841"/>
      <c r="M37" s="841"/>
      <c r="N37" s="841"/>
      <c r="O37" s="841"/>
      <c r="P37" s="841"/>
      <c r="T37" s="841"/>
      <c r="U37" s="841"/>
      <c r="V37" s="841"/>
      <c r="W37" s="841"/>
      <c r="X37" s="841"/>
      <c r="Y37" s="841"/>
    </row>
    <row r="38" spans="11:25" ht="15" x14ac:dyDescent="0.25">
      <c r="K38" s="841"/>
      <c r="L38" s="841"/>
      <c r="M38" s="841"/>
      <c r="N38" s="841"/>
      <c r="O38" s="841"/>
      <c r="P38" s="841"/>
      <c r="T38" s="841"/>
      <c r="U38" s="841"/>
      <c r="V38" s="841"/>
      <c r="W38" s="841"/>
      <c r="X38" s="841"/>
      <c r="Y38" s="841"/>
    </row>
    <row r="39" spans="11:25" ht="15" x14ac:dyDescent="0.25">
      <c r="K39" s="841"/>
      <c r="L39" s="841"/>
      <c r="M39" s="841"/>
      <c r="N39" s="841"/>
      <c r="O39" s="841"/>
      <c r="P39" s="841"/>
      <c r="T39" s="841"/>
      <c r="U39" s="841"/>
      <c r="V39" s="841"/>
      <c r="W39" s="841"/>
      <c r="X39" s="841"/>
      <c r="Y39" s="841"/>
    </row>
    <row r="40" spans="11:25" ht="15" x14ac:dyDescent="0.25">
      <c r="K40" s="841"/>
      <c r="L40" s="841"/>
      <c r="M40" s="841"/>
      <c r="N40" s="841"/>
      <c r="O40" s="841"/>
      <c r="P40" s="841"/>
      <c r="T40" s="841"/>
      <c r="U40" s="841"/>
      <c r="V40" s="841"/>
      <c r="W40" s="841"/>
      <c r="X40" s="841"/>
      <c r="Y40" s="841"/>
    </row>
    <row r="41" spans="11:25" ht="15" x14ac:dyDescent="0.25">
      <c r="K41" s="841"/>
      <c r="L41" s="841"/>
      <c r="M41" s="841"/>
      <c r="N41" s="841"/>
      <c r="O41" s="841"/>
      <c r="P41" s="841"/>
      <c r="T41" s="841"/>
      <c r="U41" s="841"/>
      <c r="V41" s="841"/>
      <c r="W41" s="841"/>
      <c r="X41" s="841"/>
      <c r="Y41" s="841"/>
    </row>
    <row r="42" spans="11:25" ht="15" x14ac:dyDescent="0.25">
      <c r="K42" s="841"/>
      <c r="L42" s="841"/>
      <c r="M42" s="841"/>
      <c r="N42" s="841"/>
      <c r="O42" s="841"/>
      <c r="P42" s="841"/>
      <c r="T42" s="841"/>
      <c r="U42" s="841"/>
      <c r="V42" s="841"/>
      <c r="W42" s="841"/>
      <c r="X42" s="841"/>
      <c r="Y42" s="841"/>
    </row>
    <row r="43" spans="11:25" ht="15" x14ac:dyDescent="0.25">
      <c r="K43" s="841"/>
      <c r="L43" s="841"/>
      <c r="M43" s="841"/>
      <c r="N43" s="841"/>
      <c r="O43" s="841"/>
      <c r="P43" s="841"/>
      <c r="T43" s="841"/>
      <c r="U43" s="841"/>
      <c r="V43" s="841"/>
      <c r="W43" s="841"/>
      <c r="X43" s="841"/>
      <c r="Y43" s="841"/>
    </row>
    <row r="44" spans="11:25" ht="15" x14ac:dyDescent="0.25">
      <c r="K44" s="841"/>
      <c r="L44" s="841"/>
      <c r="M44" s="841"/>
      <c r="N44" s="841"/>
      <c r="O44" s="841"/>
      <c r="P44" s="841"/>
      <c r="T44" s="841"/>
      <c r="U44" s="841"/>
      <c r="V44" s="841"/>
      <c r="W44" s="841"/>
      <c r="X44" s="841"/>
      <c r="Y44" s="841"/>
    </row>
    <row r="45" spans="11:25" ht="15" x14ac:dyDescent="0.25">
      <c r="K45" s="841"/>
      <c r="L45" s="841"/>
      <c r="M45" s="841"/>
      <c r="N45" s="841"/>
      <c r="O45" s="841"/>
      <c r="P45" s="841"/>
      <c r="T45" s="841"/>
      <c r="U45" s="841"/>
      <c r="V45" s="841"/>
      <c r="W45" s="841"/>
      <c r="X45" s="841"/>
      <c r="Y45" s="841"/>
    </row>
    <row r="46" spans="11:25" ht="15" x14ac:dyDescent="0.25">
      <c r="K46" s="841"/>
      <c r="L46" s="841"/>
      <c r="M46" s="841"/>
      <c r="N46" s="841"/>
      <c r="O46" s="841"/>
      <c r="P46" s="841"/>
      <c r="T46" s="841"/>
      <c r="U46" s="841"/>
      <c r="V46" s="841"/>
      <c r="W46" s="841"/>
      <c r="X46" s="841"/>
      <c r="Y46" s="841"/>
    </row>
    <row r="47" spans="11:25" ht="15" x14ac:dyDescent="0.25">
      <c r="K47" s="841"/>
      <c r="L47" s="841"/>
      <c r="M47" s="841"/>
      <c r="N47" s="841"/>
      <c r="O47" s="841"/>
      <c r="P47" s="841"/>
      <c r="T47" s="841"/>
      <c r="U47" s="841"/>
      <c r="V47" s="841"/>
      <c r="W47" s="841"/>
      <c r="X47" s="841"/>
      <c r="Y47" s="841"/>
    </row>
    <row r="48" spans="11:25" ht="15" x14ac:dyDescent="0.25">
      <c r="K48" s="841"/>
      <c r="L48" s="841"/>
      <c r="M48" s="841"/>
      <c r="N48" s="841"/>
      <c r="O48" s="841"/>
      <c r="P48" s="841"/>
      <c r="T48" s="841"/>
      <c r="U48" s="841"/>
      <c r="V48" s="841"/>
      <c r="W48" s="841"/>
      <c r="X48" s="841"/>
      <c r="Y48" s="841"/>
    </row>
    <row r="49" spans="1:25" ht="15" x14ac:dyDescent="0.25">
      <c r="K49" s="841"/>
      <c r="L49" s="841"/>
      <c r="M49" s="841"/>
      <c r="N49" s="841"/>
      <c r="O49" s="841"/>
      <c r="P49" s="841"/>
      <c r="T49" s="841"/>
      <c r="U49" s="841"/>
      <c r="V49" s="841"/>
      <c r="W49" s="841"/>
      <c r="X49" s="841"/>
      <c r="Y49" s="841"/>
    </row>
    <row r="50" spans="1:25" ht="15" x14ac:dyDescent="0.25">
      <c r="K50" s="841"/>
      <c r="L50" s="841"/>
      <c r="M50" s="841"/>
      <c r="N50" s="841"/>
      <c r="O50" s="841"/>
      <c r="P50" s="841"/>
      <c r="T50" s="841"/>
      <c r="U50" s="841"/>
      <c r="V50" s="841"/>
      <c r="W50" s="841"/>
      <c r="X50" s="841"/>
      <c r="Y50" s="841"/>
    </row>
    <row r="51" spans="1:25" ht="15" x14ac:dyDescent="0.25">
      <c r="K51" s="841"/>
      <c r="L51" s="841"/>
      <c r="M51" s="841"/>
      <c r="N51" s="841"/>
      <c r="O51" s="841"/>
      <c r="P51" s="841"/>
      <c r="T51" s="841"/>
      <c r="U51" s="841"/>
      <c r="V51" s="841"/>
      <c r="W51" s="841"/>
      <c r="X51" s="841"/>
      <c r="Y51" s="841"/>
    </row>
    <row r="52" spans="1:25" ht="18" x14ac:dyDescent="0.25">
      <c r="A52" s="842"/>
    </row>
    <row r="53" spans="1:25" ht="18" x14ac:dyDescent="0.25">
      <c r="A53" s="842"/>
    </row>
    <row r="54" spans="1:25" ht="18" x14ac:dyDescent="0.25">
      <c r="A54" s="842"/>
    </row>
    <row r="55" spans="1:25" ht="18" x14ac:dyDescent="0.25">
      <c r="A55" s="842"/>
    </row>
    <row r="56" spans="1:25" ht="18" x14ac:dyDescent="0.25">
      <c r="A56" s="842"/>
    </row>
    <row r="57" spans="1:25" ht="18" x14ac:dyDescent="0.25">
      <c r="A57" s="842"/>
    </row>
    <row r="58" spans="1:25" ht="18" x14ac:dyDescent="0.25">
      <c r="A58" s="842"/>
    </row>
    <row r="59" spans="1:25" ht="18" x14ac:dyDescent="0.25">
      <c r="A59" s="842"/>
    </row>
    <row r="60" spans="1:25" ht="18" x14ac:dyDescent="0.25">
      <c r="A60" s="842"/>
    </row>
    <row r="61" spans="1:25" ht="18" x14ac:dyDescent="0.25">
      <c r="A61" s="842"/>
    </row>
    <row r="62" spans="1:25" ht="18" x14ac:dyDescent="0.25">
      <c r="A62" s="842"/>
    </row>
    <row r="63" spans="1:25" ht="18" x14ac:dyDescent="0.25">
      <c r="A63" s="842"/>
    </row>
    <row r="64" spans="1:25" ht="18" x14ac:dyDescent="0.25">
      <c r="A64" s="842"/>
    </row>
    <row r="65" spans="1:1" ht="18" x14ac:dyDescent="0.25">
      <c r="A65" s="842"/>
    </row>
    <row r="66" spans="1:1" ht="18" x14ac:dyDescent="0.25">
      <c r="A66" s="842"/>
    </row>
    <row r="67" spans="1:1" ht="18" x14ac:dyDescent="0.25">
      <c r="A67" s="842"/>
    </row>
    <row r="68" spans="1:1" ht="18" x14ac:dyDescent="0.25">
      <c r="A68" s="842"/>
    </row>
    <row r="69" spans="1:1" ht="18" x14ac:dyDescent="0.25">
      <c r="A69" s="842"/>
    </row>
    <row r="70" spans="1:1" ht="18" x14ac:dyDescent="0.25">
      <c r="A70" s="842"/>
    </row>
    <row r="71" spans="1:1" ht="18" x14ac:dyDescent="0.25">
      <c r="A71" s="842"/>
    </row>
    <row r="72" spans="1:1" ht="18" x14ac:dyDescent="0.25">
      <c r="A72" s="842"/>
    </row>
    <row r="73" spans="1:1" ht="18" x14ac:dyDescent="0.25">
      <c r="A73" s="842"/>
    </row>
    <row r="74" spans="1:1" ht="18" x14ac:dyDescent="0.25">
      <c r="A74" s="842"/>
    </row>
    <row r="75" spans="1:1" ht="18" x14ac:dyDescent="0.25">
      <c r="A75" s="842"/>
    </row>
    <row r="76" spans="1:1" ht="18" x14ac:dyDescent="0.25">
      <c r="A76" s="842"/>
    </row>
    <row r="77" spans="1:1" ht="18" x14ac:dyDescent="0.25">
      <c r="A77" s="842"/>
    </row>
    <row r="78" spans="1:1" ht="18" x14ac:dyDescent="0.25">
      <c r="A78" s="842"/>
    </row>
    <row r="79" spans="1:1" ht="18" x14ac:dyDescent="0.25">
      <c r="A79" s="842"/>
    </row>
    <row r="80" spans="1:1" ht="18" x14ac:dyDescent="0.25">
      <c r="A80" s="842"/>
    </row>
    <row r="81" spans="1:1" ht="18" x14ac:dyDescent="0.25">
      <c r="A81" s="842"/>
    </row>
    <row r="82" spans="1:1" ht="18" x14ac:dyDescent="0.25">
      <c r="A82" s="842"/>
    </row>
    <row r="83" spans="1:1" ht="18" x14ac:dyDescent="0.25">
      <c r="A83" s="842"/>
    </row>
    <row r="84" spans="1:1" ht="18" x14ac:dyDescent="0.25">
      <c r="A84" s="842"/>
    </row>
    <row r="85" spans="1:1" ht="18" x14ac:dyDescent="0.25">
      <c r="A85" s="842"/>
    </row>
    <row r="86" spans="1:1" ht="18" x14ac:dyDescent="0.25">
      <c r="A86" s="842"/>
    </row>
    <row r="87" spans="1:1" ht="18" x14ac:dyDescent="0.25">
      <c r="A87" s="842"/>
    </row>
    <row r="88" spans="1:1" ht="18" x14ac:dyDescent="0.25">
      <c r="A88" s="842"/>
    </row>
    <row r="89" spans="1:1" ht="18" x14ac:dyDescent="0.25">
      <c r="A89" s="842"/>
    </row>
    <row r="90" spans="1:1" ht="18" x14ac:dyDescent="0.25">
      <c r="A90" s="842"/>
    </row>
    <row r="91" spans="1:1" ht="18" x14ac:dyDescent="0.25">
      <c r="A91" s="842"/>
    </row>
    <row r="92" spans="1:1" ht="18" x14ac:dyDescent="0.25">
      <c r="A92" s="842"/>
    </row>
    <row r="93" spans="1:1" ht="18" x14ac:dyDescent="0.25">
      <c r="A93" s="842"/>
    </row>
    <row r="94" spans="1:1" ht="18" x14ac:dyDescent="0.25">
      <c r="A94" s="842"/>
    </row>
    <row r="95" spans="1:1" ht="18" x14ac:dyDescent="0.25">
      <c r="A95" s="842"/>
    </row>
    <row r="96" spans="1:1" ht="18" x14ac:dyDescent="0.25">
      <c r="A96" s="842"/>
    </row>
    <row r="97" spans="1:1" ht="18" x14ac:dyDescent="0.25">
      <c r="A97" s="842"/>
    </row>
    <row r="98" spans="1:1" ht="18" x14ac:dyDescent="0.25">
      <c r="A98" s="842"/>
    </row>
    <row r="99" spans="1:1" ht="18" x14ac:dyDescent="0.25">
      <c r="A99" s="842"/>
    </row>
    <row r="100" spans="1:1" ht="18" x14ac:dyDescent="0.25">
      <c r="A100" s="842"/>
    </row>
    <row r="101" spans="1:1" ht="18" x14ac:dyDescent="0.25">
      <c r="A101" s="842"/>
    </row>
    <row r="102" spans="1:1" ht="18" x14ac:dyDescent="0.25">
      <c r="A102" s="842"/>
    </row>
    <row r="103" spans="1:1" ht="18" x14ac:dyDescent="0.25">
      <c r="A103" s="842"/>
    </row>
    <row r="104" spans="1:1" ht="18" x14ac:dyDescent="0.25">
      <c r="A104" s="842"/>
    </row>
    <row r="105" spans="1:1" ht="18" x14ac:dyDescent="0.25">
      <c r="A105" s="842"/>
    </row>
    <row r="106" spans="1:1" ht="18" x14ac:dyDescent="0.25">
      <c r="A106" s="842"/>
    </row>
    <row r="107" spans="1:1" ht="18" x14ac:dyDescent="0.25">
      <c r="A107" s="842"/>
    </row>
    <row r="108" spans="1:1" ht="18" x14ac:dyDescent="0.25">
      <c r="A108" s="842"/>
    </row>
    <row r="109" spans="1:1" ht="18" x14ac:dyDescent="0.25">
      <c r="A109" s="842"/>
    </row>
    <row r="110" spans="1:1" ht="18" x14ac:dyDescent="0.25">
      <c r="A110" s="842"/>
    </row>
    <row r="111" spans="1:1" ht="18" x14ac:dyDescent="0.25">
      <c r="A111" s="842"/>
    </row>
    <row r="112" spans="1:1" ht="18" x14ac:dyDescent="0.25">
      <c r="A112" s="842"/>
    </row>
    <row r="113" spans="1:1" ht="18" x14ac:dyDescent="0.25">
      <c r="A113" s="842"/>
    </row>
    <row r="114" spans="1:1" ht="18" x14ac:dyDescent="0.25">
      <c r="A114" s="842"/>
    </row>
    <row r="115" spans="1:1" ht="18" x14ac:dyDescent="0.25">
      <c r="A115" s="842"/>
    </row>
    <row r="116" spans="1:1" ht="18" x14ac:dyDescent="0.25">
      <c r="A116" s="842"/>
    </row>
    <row r="117" spans="1:1" ht="18" x14ac:dyDescent="0.25">
      <c r="A117" s="842"/>
    </row>
    <row r="118" spans="1:1" ht="18" x14ac:dyDescent="0.25">
      <c r="A118" s="842"/>
    </row>
    <row r="119" spans="1:1" ht="18" x14ac:dyDescent="0.25">
      <c r="A119" s="842"/>
    </row>
    <row r="120" spans="1:1" ht="18" x14ac:dyDescent="0.25">
      <c r="A120" s="842"/>
    </row>
    <row r="121" spans="1:1" ht="18" x14ac:dyDescent="0.25">
      <c r="A121" s="842"/>
    </row>
    <row r="122" spans="1:1" ht="18" x14ac:dyDescent="0.25">
      <c r="A122" s="842"/>
    </row>
    <row r="123" spans="1:1" ht="18" x14ac:dyDescent="0.25">
      <c r="A123" s="842"/>
    </row>
    <row r="124" spans="1:1" ht="18" x14ac:dyDescent="0.25">
      <c r="A124" s="842"/>
    </row>
    <row r="125" spans="1:1" ht="18" x14ac:dyDescent="0.25">
      <c r="A125" s="842"/>
    </row>
    <row r="126" spans="1:1" ht="18" x14ac:dyDescent="0.25">
      <c r="A126" s="842"/>
    </row>
    <row r="127" spans="1:1" ht="18" x14ac:dyDescent="0.25">
      <c r="A127" s="842"/>
    </row>
    <row r="128" spans="1:1" ht="18" x14ac:dyDescent="0.25">
      <c r="A128" s="842"/>
    </row>
    <row r="129" spans="1:1" ht="18" x14ac:dyDescent="0.25">
      <c r="A129" s="842"/>
    </row>
    <row r="130" spans="1:1" ht="18" x14ac:dyDescent="0.25">
      <c r="A130" s="842"/>
    </row>
    <row r="131" spans="1:1" ht="18" x14ac:dyDescent="0.25">
      <c r="A131" s="842"/>
    </row>
    <row r="132" spans="1:1" ht="18" x14ac:dyDescent="0.25">
      <c r="A132" s="842"/>
    </row>
    <row r="133" spans="1:1" ht="18" x14ac:dyDescent="0.25">
      <c r="A133" s="842"/>
    </row>
    <row r="134" spans="1:1" ht="18" x14ac:dyDescent="0.25">
      <c r="A134" s="842"/>
    </row>
    <row r="135" spans="1:1" ht="18" x14ac:dyDescent="0.25">
      <c r="A135" s="842"/>
    </row>
    <row r="136" spans="1:1" ht="18" x14ac:dyDescent="0.25">
      <c r="A136" s="842"/>
    </row>
    <row r="137" spans="1:1" ht="18" x14ac:dyDescent="0.25">
      <c r="A137" s="842"/>
    </row>
    <row r="138" spans="1:1" ht="18" x14ac:dyDescent="0.25">
      <c r="A138" s="842"/>
    </row>
    <row r="139" spans="1:1" ht="18" x14ac:dyDescent="0.25">
      <c r="A139" s="842"/>
    </row>
    <row r="140" spans="1:1" ht="18" x14ac:dyDescent="0.25">
      <c r="A140" s="842"/>
    </row>
    <row r="141" spans="1:1" ht="18" x14ac:dyDescent="0.25">
      <c r="A141" s="842"/>
    </row>
    <row r="142" spans="1:1" ht="18" x14ac:dyDescent="0.25">
      <c r="A142" s="842"/>
    </row>
    <row r="143" spans="1:1" ht="18" x14ac:dyDescent="0.25">
      <c r="A143" s="842"/>
    </row>
    <row r="144" spans="1:1" ht="18" x14ac:dyDescent="0.25">
      <c r="A144" s="842"/>
    </row>
    <row r="145" spans="1:1" ht="18" x14ac:dyDescent="0.25">
      <c r="A145" s="842"/>
    </row>
    <row r="146" spans="1:1" ht="18" x14ac:dyDescent="0.25">
      <c r="A146" s="842"/>
    </row>
    <row r="147" spans="1:1" ht="18" x14ac:dyDescent="0.25">
      <c r="A147" s="842"/>
    </row>
    <row r="148" spans="1:1" ht="18" x14ac:dyDescent="0.25">
      <c r="A148" s="842"/>
    </row>
    <row r="149" spans="1:1" ht="18" x14ac:dyDescent="0.25">
      <c r="A149" s="842"/>
    </row>
    <row r="150" spans="1:1" ht="18" x14ac:dyDescent="0.25">
      <c r="A150" s="842"/>
    </row>
    <row r="151" spans="1:1" ht="18" x14ac:dyDescent="0.25">
      <c r="A151" s="842"/>
    </row>
    <row r="152" spans="1:1" ht="18" x14ac:dyDescent="0.25">
      <c r="A152" s="842"/>
    </row>
    <row r="153" spans="1:1" ht="18" x14ac:dyDescent="0.25">
      <c r="A153" s="842"/>
    </row>
    <row r="154" spans="1:1" ht="18" x14ac:dyDescent="0.25">
      <c r="A154" s="842"/>
    </row>
    <row r="155" spans="1:1" ht="18" x14ac:dyDescent="0.25">
      <c r="A155" s="842"/>
    </row>
    <row r="156" spans="1:1" ht="18" x14ac:dyDescent="0.25">
      <c r="A156" s="842"/>
    </row>
    <row r="157" spans="1:1" ht="18" x14ac:dyDescent="0.25">
      <c r="A157" s="842"/>
    </row>
    <row r="158" spans="1:1" ht="18" x14ac:dyDescent="0.25">
      <c r="A158" s="842"/>
    </row>
    <row r="159" spans="1:1" ht="18" x14ac:dyDescent="0.25">
      <c r="A159" s="842"/>
    </row>
    <row r="160" spans="1:1" ht="18" x14ac:dyDescent="0.25">
      <c r="A160" s="842"/>
    </row>
    <row r="161" spans="1:1" ht="18" x14ac:dyDescent="0.25">
      <c r="A161" s="842"/>
    </row>
    <row r="162" spans="1:1" ht="18" x14ac:dyDescent="0.25">
      <c r="A162" s="842"/>
    </row>
    <row r="163" spans="1:1" ht="18" x14ac:dyDescent="0.25">
      <c r="A163" s="842"/>
    </row>
    <row r="164" spans="1:1" ht="18" x14ac:dyDescent="0.25">
      <c r="A164" s="842"/>
    </row>
    <row r="165" spans="1:1" ht="18" x14ac:dyDescent="0.25">
      <c r="A165" s="842"/>
    </row>
    <row r="166" spans="1:1" ht="18" x14ac:dyDescent="0.25">
      <c r="A166" s="842"/>
    </row>
    <row r="167" spans="1:1" ht="18" x14ac:dyDescent="0.25">
      <c r="A167" s="842"/>
    </row>
    <row r="168" spans="1:1" ht="18" x14ac:dyDescent="0.25">
      <c r="A168" s="842"/>
    </row>
    <row r="169" spans="1:1" ht="18" x14ac:dyDescent="0.25">
      <c r="A169" s="842"/>
    </row>
    <row r="170" spans="1:1" ht="18" x14ac:dyDescent="0.25">
      <c r="A170" s="842"/>
    </row>
    <row r="171" spans="1:1" ht="18" x14ac:dyDescent="0.25">
      <c r="A171" s="842"/>
    </row>
    <row r="172" spans="1:1" ht="18" x14ac:dyDescent="0.25">
      <c r="A172" s="842"/>
    </row>
    <row r="173" spans="1:1" ht="18" x14ac:dyDescent="0.25">
      <c r="A173" s="842"/>
    </row>
    <row r="174" spans="1:1" ht="18" x14ac:dyDescent="0.25">
      <c r="A174" s="842"/>
    </row>
    <row r="175" spans="1:1" ht="18" x14ac:dyDescent="0.25">
      <c r="A175" s="842"/>
    </row>
    <row r="176" spans="1:1" ht="18" x14ac:dyDescent="0.25">
      <c r="A176" s="842"/>
    </row>
    <row r="177" spans="1:1" ht="18" x14ac:dyDescent="0.25">
      <c r="A177" s="842"/>
    </row>
    <row r="178" spans="1:1" ht="18" x14ac:dyDescent="0.25">
      <c r="A178" s="842"/>
    </row>
    <row r="179" spans="1:1" ht="18" x14ac:dyDescent="0.25">
      <c r="A179" s="842"/>
    </row>
    <row r="180" spans="1:1" ht="18" x14ac:dyDescent="0.25">
      <c r="A180" s="842"/>
    </row>
    <row r="181" spans="1:1" ht="18" x14ac:dyDescent="0.25">
      <c r="A181" s="842"/>
    </row>
    <row r="182" spans="1:1" ht="18" x14ac:dyDescent="0.25">
      <c r="A182" s="842"/>
    </row>
    <row r="183" spans="1:1" ht="18" x14ac:dyDescent="0.25">
      <c r="A183" s="842"/>
    </row>
    <row r="184" spans="1:1" ht="18" x14ac:dyDescent="0.25">
      <c r="A184" s="842"/>
    </row>
    <row r="185" spans="1:1" ht="18" x14ac:dyDescent="0.25">
      <c r="A185" s="842"/>
    </row>
    <row r="186" spans="1:1" ht="18" x14ac:dyDescent="0.25">
      <c r="A186" s="842"/>
    </row>
    <row r="187" spans="1:1" ht="18" x14ac:dyDescent="0.25">
      <c r="A187" s="842"/>
    </row>
    <row r="188" spans="1:1" ht="18" x14ac:dyDescent="0.25">
      <c r="A188" s="842"/>
    </row>
    <row r="189" spans="1:1" ht="18" x14ac:dyDescent="0.25">
      <c r="A189" s="842"/>
    </row>
    <row r="190" spans="1:1" ht="18" x14ac:dyDescent="0.25">
      <c r="A190" s="842"/>
    </row>
    <row r="191" spans="1:1" ht="18" x14ac:dyDescent="0.25">
      <c r="A191" s="842"/>
    </row>
    <row r="192" spans="1:1" ht="18" x14ac:dyDescent="0.25">
      <c r="A192" s="842"/>
    </row>
    <row r="193" spans="1:1" ht="18" x14ac:dyDescent="0.25">
      <c r="A193" s="842"/>
    </row>
    <row r="194" spans="1:1" ht="18" x14ac:dyDescent="0.25">
      <c r="A194" s="842"/>
    </row>
    <row r="195" spans="1:1" ht="18" x14ac:dyDescent="0.25">
      <c r="A195" s="842"/>
    </row>
    <row r="196" spans="1:1" ht="18" x14ac:dyDescent="0.25">
      <c r="A196" s="842"/>
    </row>
    <row r="197" spans="1:1" ht="18" x14ac:dyDescent="0.25">
      <c r="A197" s="842"/>
    </row>
    <row r="198" spans="1:1" ht="18" x14ac:dyDescent="0.25">
      <c r="A198" s="842"/>
    </row>
    <row r="199" spans="1:1" ht="18" x14ac:dyDescent="0.25">
      <c r="A199" s="842"/>
    </row>
    <row r="200" spans="1:1" ht="18" x14ac:dyDescent="0.25">
      <c r="A200" s="842"/>
    </row>
    <row r="201" spans="1:1" ht="18" x14ac:dyDescent="0.25">
      <c r="A201" s="842"/>
    </row>
    <row r="202" spans="1:1" ht="18" x14ac:dyDescent="0.25">
      <c r="A202" s="842"/>
    </row>
    <row r="203" spans="1:1" ht="18" x14ac:dyDescent="0.25">
      <c r="A203" s="842"/>
    </row>
    <row r="204" spans="1:1" ht="18" x14ac:dyDescent="0.25">
      <c r="A204" s="842"/>
    </row>
    <row r="205" spans="1:1" ht="18" x14ac:dyDescent="0.25">
      <c r="A205" s="842"/>
    </row>
    <row r="206" spans="1:1" ht="18" x14ac:dyDescent="0.25">
      <c r="A206" s="842"/>
    </row>
    <row r="207" spans="1:1" ht="18" x14ac:dyDescent="0.25">
      <c r="A207" s="842"/>
    </row>
    <row r="208" spans="1:1" ht="18" x14ac:dyDescent="0.25">
      <c r="A208" s="842"/>
    </row>
    <row r="209" spans="1:1" ht="18" x14ac:dyDescent="0.25">
      <c r="A209" s="842"/>
    </row>
    <row r="210" spans="1:1" ht="18" x14ac:dyDescent="0.25">
      <c r="A210" s="842"/>
    </row>
    <row r="211" spans="1:1" ht="18" x14ac:dyDescent="0.25">
      <c r="A211" s="842"/>
    </row>
    <row r="212" spans="1:1" ht="18" x14ac:dyDescent="0.25">
      <c r="A212" s="842"/>
    </row>
    <row r="213" spans="1:1" ht="18" x14ac:dyDescent="0.25">
      <c r="A213" s="842"/>
    </row>
    <row r="214" spans="1:1" ht="18" x14ac:dyDescent="0.25">
      <c r="A214" s="842"/>
    </row>
    <row r="215" spans="1:1" ht="18" x14ac:dyDescent="0.25">
      <c r="A215" s="842"/>
    </row>
    <row r="216" spans="1:1" ht="18" x14ac:dyDescent="0.25">
      <c r="A216" s="842"/>
    </row>
    <row r="217" spans="1:1" ht="18" x14ac:dyDescent="0.25">
      <c r="A217" s="842"/>
    </row>
    <row r="218" spans="1:1" ht="18" x14ac:dyDescent="0.25">
      <c r="A218" s="842"/>
    </row>
    <row r="219" spans="1:1" ht="18" x14ac:dyDescent="0.25">
      <c r="A219" s="842"/>
    </row>
    <row r="220" spans="1:1" ht="18" x14ac:dyDescent="0.25">
      <c r="A220" s="842"/>
    </row>
    <row r="221" spans="1:1" ht="18" x14ac:dyDescent="0.25">
      <c r="A221" s="842"/>
    </row>
    <row r="222" spans="1:1" ht="18" x14ac:dyDescent="0.25">
      <c r="A222" s="842"/>
    </row>
    <row r="223" spans="1:1" ht="18" x14ac:dyDescent="0.25">
      <c r="A223" s="842"/>
    </row>
    <row r="224" spans="1:1" ht="18" x14ac:dyDescent="0.25">
      <c r="A224" s="842"/>
    </row>
    <row r="225" spans="1:1" ht="18" x14ac:dyDescent="0.25">
      <c r="A225" s="842"/>
    </row>
    <row r="226" spans="1:1" ht="18" x14ac:dyDescent="0.25">
      <c r="A226" s="842"/>
    </row>
    <row r="227" spans="1:1" ht="18" x14ac:dyDescent="0.25">
      <c r="A227" s="842"/>
    </row>
    <row r="228" spans="1:1" ht="18" x14ac:dyDescent="0.25">
      <c r="A228" s="842"/>
    </row>
    <row r="229" spans="1:1" ht="18" x14ac:dyDescent="0.25">
      <c r="A229" s="842"/>
    </row>
    <row r="230" spans="1:1" ht="18" x14ac:dyDescent="0.25">
      <c r="A230" s="842"/>
    </row>
    <row r="231" spans="1:1" ht="18" x14ac:dyDescent="0.25">
      <c r="A231" s="842"/>
    </row>
    <row r="232" spans="1:1" ht="18" x14ac:dyDescent="0.25">
      <c r="A232" s="842"/>
    </row>
    <row r="233" spans="1:1" ht="18" x14ac:dyDescent="0.25">
      <c r="A233" s="842"/>
    </row>
    <row r="234" spans="1:1" ht="18" x14ac:dyDescent="0.25">
      <c r="A234" s="842"/>
    </row>
    <row r="235" spans="1:1" ht="18" x14ac:dyDescent="0.25">
      <c r="A235" s="842"/>
    </row>
    <row r="236" spans="1:1" ht="18" x14ac:dyDescent="0.25">
      <c r="A236" s="842"/>
    </row>
    <row r="237" spans="1:1" ht="18" x14ac:dyDescent="0.25">
      <c r="A237" s="842"/>
    </row>
    <row r="238" spans="1:1" ht="18" x14ac:dyDescent="0.25">
      <c r="A238" s="842"/>
    </row>
    <row r="239" spans="1:1" ht="18" x14ac:dyDescent="0.25">
      <c r="A239" s="842"/>
    </row>
    <row r="240" spans="1:1" ht="18" x14ac:dyDescent="0.25">
      <c r="A240" s="842"/>
    </row>
    <row r="241" spans="1:1" ht="18" x14ac:dyDescent="0.25">
      <c r="A241" s="842"/>
    </row>
    <row r="242" spans="1:1" ht="18" x14ac:dyDescent="0.25">
      <c r="A242" s="842"/>
    </row>
    <row r="243" spans="1:1" ht="18" x14ac:dyDescent="0.25">
      <c r="A243" s="842"/>
    </row>
    <row r="244" spans="1:1" ht="18" x14ac:dyDescent="0.25">
      <c r="A244" s="842"/>
    </row>
    <row r="245" spans="1:1" ht="18" x14ac:dyDescent="0.25">
      <c r="A245" s="842"/>
    </row>
    <row r="246" spans="1:1" ht="18" x14ac:dyDescent="0.25">
      <c r="A246" s="842"/>
    </row>
    <row r="247" spans="1:1" ht="18" x14ac:dyDescent="0.25">
      <c r="A247" s="842"/>
    </row>
    <row r="248" spans="1:1" ht="18" x14ac:dyDescent="0.25">
      <c r="A248" s="842"/>
    </row>
    <row r="249" spans="1:1" ht="18" x14ac:dyDescent="0.25">
      <c r="A249" s="842"/>
    </row>
    <row r="250" spans="1:1" ht="18" x14ac:dyDescent="0.25">
      <c r="A250" s="842"/>
    </row>
    <row r="251" spans="1:1" ht="18" x14ac:dyDescent="0.25">
      <c r="A251" s="842"/>
    </row>
    <row r="252" spans="1:1" ht="18" x14ac:dyDescent="0.25">
      <c r="A252" s="842"/>
    </row>
    <row r="253" spans="1:1" ht="18" x14ac:dyDescent="0.25">
      <c r="A253" s="842"/>
    </row>
    <row r="254" spans="1:1" ht="18" x14ac:dyDescent="0.25">
      <c r="A254" s="842"/>
    </row>
    <row r="255" spans="1:1" ht="18" x14ac:dyDescent="0.25">
      <c r="A255" s="842"/>
    </row>
    <row r="256" spans="1:1" ht="18" x14ac:dyDescent="0.25">
      <c r="A256" s="842"/>
    </row>
    <row r="257" spans="1:1" ht="18" x14ac:dyDescent="0.25">
      <c r="A257" s="842"/>
    </row>
    <row r="258" spans="1:1" ht="18" x14ac:dyDescent="0.25">
      <c r="A258" s="842"/>
    </row>
    <row r="259" spans="1:1" ht="18" x14ac:dyDescent="0.25">
      <c r="A259" s="842"/>
    </row>
    <row r="260" spans="1:1" ht="18" x14ac:dyDescent="0.25">
      <c r="A260" s="842"/>
    </row>
    <row r="261" spans="1:1" ht="18" x14ac:dyDescent="0.25">
      <c r="A261" s="842"/>
    </row>
    <row r="262" spans="1:1" ht="18" x14ac:dyDescent="0.25">
      <c r="A262" s="842"/>
    </row>
    <row r="263" spans="1:1" ht="18" x14ac:dyDescent="0.25">
      <c r="A263" s="842"/>
    </row>
    <row r="264" spans="1:1" ht="18" x14ac:dyDescent="0.25">
      <c r="A264" s="842"/>
    </row>
    <row r="265" spans="1:1" ht="18" x14ac:dyDescent="0.25">
      <c r="A265" s="842"/>
    </row>
    <row r="266" spans="1:1" ht="18" x14ac:dyDescent="0.25">
      <c r="A266" s="842"/>
    </row>
    <row r="267" spans="1:1" ht="18" x14ac:dyDescent="0.25">
      <c r="A267" s="842"/>
    </row>
    <row r="268" spans="1:1" ht="18" x14ac:dyDescent="0.25">
      <c r="A268" s="842"/>
    </row>
    <row r="269" spans="1:1" ht="18" x14ac:dyDescent="0.25">
      <c r="A269" s="842"/>
    </row>
    <row r="270" spans="1:1" ht="18" x14ac:dyDescent="0.25">
      <c r="A270" s="842"/>
    </row>
    <row r="271" spans="1:1" ht="18" x14ac:dyDescent="0.25">
      <c r="A271" s="842"/>
    </row>
    <row r="272" spans="1:1" ht="18" x14ac:dyDescent="0.25">
      <c r="A272" s="842"/>
    </row>
    <row r="273" spans="1:1" ht="18" x14ac:dyDescent="0.25">
      <c r="A273" s="842"/>
    </row>
    <row r="274" spans="1:1" ht="18" x14ac:dyDescent="0.25">
      <c r="A274" s="842"/>
    </row>
    <row r="275" spans="1:1" ht="18" x14ac:dyDescent="0.25">
      <c r="A275" s="842"/>
    </row>
    <row r="276" spans="1:1" ht="18" x14ac:dyDescent="0.25">
      <c r="A276" s="842"/>
    </row>
    <row r="277" spans="1:1" ht="18" x14ac:dyDescent="0.25">
      <c r="A277" s="842"/>
    </row>
    <row r="278" spans="1:1" ht="18" x14ac:dyDescent="0.25">
      <c r="A278" s="842"/>
    </row>
    <row r="279" spans="1:1" ht="18" x14ac:dyDescent="0.25">
      <c r="A279" s="842"/>
    </row>
    <row r="280" spans="1:1" ht="18" x14ac:dyDescent="0.25">
      <c r="A280" s="842"/>
    </row>
    <row r="281" spans="1:1" ht="18" x14ac:dyDescent="0.25">
      <c r="A281" s="842"/>
    </row>
    <row r="282" spans="1:1" ht="18" x14ac:dyDescent="0.25">
      <c r="A282" s="842"/>
    </row>
    <row r="283" spans="1:1" ht="18" x14ac:dyDescent="0.25">
      <c r="A283" s="842"/>
    </row>
    <row r="284" spans="1:1" ht="18" x14ac:dyDescent="0.25">
      <c r="A284" s="842"/>
    </row>
    <row r="285" spans="1:1" ht="18" x14ac:dyDescent="0.25">
      <c r="A285" s="842"/>
    </row>
    <row r="286" spans="1:1" ht="18" x14ac:dyDescent="0.25">
      <c r="A286" s="842"/>
    </row>
    <row r="287" spans="1:1" ht="18" x14ac:dyDescent="0.25">
      <c r="A287" s="842"/>
    </row>
    <row r="288" spans="1:1" ht="18" x14ac:dyDescent="0.25">
      <c r="A288" s="842"/>
    </row>
    <row r="289" spans="1:1" ht="18" x14ac:dyDescent="0.25">
      <c r="A289" s="842"/>
    </row>
    <row r="290" spans="1:1" ht="18" x14ac:dyDescent="0.25">
      <c r="A290" s="842"/>
    </row>
    <row r="291" spans="1:1" ht="18" x14ac:dyDescent="0.25">
      <c r="A291" s="842"/>
    </row>
    <row r="292" spans="1:1" ht="18" x14ac:dyDescent="0.25">
      <c r="A292" s="842"/>
    </row>
    <row r="293" spans="1:1" ht="18" x14ac:dyDescent="0.25">
      <c r="A293" s="842"/>
    </row>
    <row r="294" spans="1:1" ht="18" x14ac:dyDescent="0.25">
      <c r="A294" s="842"/>
    </row>
    <row r="295" spans="1:1" ht="18" x14ac:dyDescent="0.25">
      <c r="A295" s="842"/>
    </row>
    <row r="296" spans="1:1" ht="18" x14ac:dyDescent="0.25">
      <c r="A296" s="842"/>
    </row>
    <row r="297" spans="1:1" ht="18" x14ac:dyDescent="0.25">
      <c r="A297" s="842"/>
    </row>
    <row r="298" spans="1:1" ht="18" x14ac:dyDescent="0.25">
      <c r="A298" s="842"/>
    </row>
    <row r="299" spans="1:1" ht="18" x14ac:dyDescent="0.25">
      <c r="A299" s="842"/>
    </row>
    <row r="300" spans="1:1" ht="18" x14ac:dyDescent="0.25">
      <c r="A300" s="842"/>
    </row>
    <row r="301" spans="1:1" ht="18" x14ac:dyDescent="0.25">
      <c r="A301" s="842"/>
    </row>
    <row r="302" spans="1:1" ht="18" x14ac:dyDescent="0.25">
      <c r="A302" s="842"/>
    </row>
    <row r="303" spans="1:1" ht="18" x14ac:dyDescent="0.25">
      <c r="A303" s="842"/>
    </row>
    <row r="304" spans="1:1" ht="18" x14ac:dyDescent="0.25">
      <c r="A304" s="842"/>
    </row>
    <row r="305" spans="1:1" ht="18" x14ac:dyDescent="0.25">
      <c r="A305" s="842"/>
    </row>
    <row r="306" spans="1:1" ht="18" x14ac:dyDescent="0.25">
      <c r="A306" s="842"/>
    </row>
    <row r="307" spans="1:1" ht="18" x14ac:dyDescent="0.25">
      <c r="A307" s="842"/>
    </row>
    <row r="308" spans="1:1" ht="18" x14ac:dyDescent="0.25">
      <c r="A308" s="842"/>
    </row>
    <row r="309" spans="1:1" ht="18" x14ac:dyDescent="0.25">
      <c r="A309" s="842"/>
    </row>
    <row r="310" spans="1:1" ht="18" x14ac:dyDescent="0.25">
      <c r="A310" s="842"/>
    </row>
    <row r="311" spans="1:1" ht="18" x14ac:dyDescent="0.25">
      <c r="A311" s="842"/>
    </row>
    <row r="312" spans="1:1" ht="18" x14ac:dyDescent="0.25">
      <c r="A312" s="842"/>
    </row>
    <row r="313" spans="1:1" ht="18" x14ac:dyDescent="0.25">
      <c r="A313" s="842"/>
    </row>
    <row r="314" spans="1:1" ht="18" x14ac:dyDescent="0.25">
      <c r="A314" s="842"/>
    </row>
    <row r="315" spans="1:1" ht="18" x14ac:dyDescent="0.25">
      <c r="A315" s="842"/>
    </row>
    <row r="316" spans="1:1" ht="18" x14ac:dyDescent="0.25">
      <c r="A316" s="842"/>
    </row>
    <row r="317" spans="1:1" ht="18" x14ac:dyDescent="0.25">
      <c r="A317" s="842"/>
    </row>
    <row r="318" spans="1:1" ht="18" x14ac:dyDescent="0.25">
      <c r="A318" s="842"/>
    </row>
    <row r="319" spans="1:1" ht="18" x14ac:dyDescent="0.25">
      <c r="A319" s="842"/>
    </row>
    <row r="320" spans="1:1" ht="18" x14ac:dyDescent="0.25">
      <c r="A320" s="842"/>
    </row>
    <row r="321" spans="1:1" ht="18" x14ac:dyDescent="0.25">
      <c r="A321" s="842"/>
    </row>
    <row r="322" spans="1:1" ht="18" x14ac:dyDescent="0.25">
      <c r="A322" s="842"/>
    </row>
    <row r="323" spans="1:1" ht="18" x14ac:dyDescent="0.25">
      <c r="A323" s="842"/>
    </row>
    <row r="324" spans="1:1" ht="18" x14ac:dyDescent="0.25">
      <c r="A324" s="842"/>
    </row>
    <row r="325" spans="1:1" ht="18" x14ac:dyDescent="0.25">
      <c r="A325" s="842"/>
    </row>
    <row r="326" spans="1:1" ht="18" x14ac:dyDescent="0.25">
      <c r="A326" s="842"/>
    </row>
    <row r="327" spans="1:1" ht="18" x14ac:dyDescent="0.25">
      <c r="A327" s="842"/>
    </row>
    <row r="328" spans="1:1" ht="18" x14ac:dyDescent="0.25">
      <c r="A328" s="842"/>
    </row>
    <row r="329" spans="1:1" ht="18" x14ac:dyDescent="0.25">
      <c r="A329" s="842"/>
    </row>
    <row r="330" spans="1:1" ht="18" x14ac:dyDescent="0.25">
      <c r="A330" s="842"/>
    </row>
    <row r="331" spans="1:1" ht="18" x14ac:dyDescent="0.25">
      <c r="A331" s="842"/>
    </row>
    <row r="332" spans="1:1" ht="18" x14ac:dyDescent="0.25">
      <c r="A332" s="842"/>
    </row>
    <row r="333" spans="1:1" ht="18" x14ac:dyDescent="0.25">
      <c r="A333" s="842"/>
    </row>
    <row r="334" spans="1:1" ht="18" x14ac:dyDescent="0.25">
      <c r="A334" s="842"/>
    </row>
    <row r="335" spans="1:1" ht="18" x14ac:dyDescent="0.25">
      <c r="A335" s="842"/>
    </row>
    <row r="336" spans="1:1" ht="18" x14ac:dyDescent="0.25">
      <c r="A336" s="842"/>
    </row>
    <row r="337" spans="1:1" ht="18" x14ac:dyDescent="0.25">
      <c r="A337" s="842"/>
    </row>
    <row r="338" spans="1:1" ht="18" x14ac:dyDescent="0.25">
      <c r="A338" s="842"/>
    </row>
    <row r="339" spans="1:1" ht="18" x14ac:dyDescent="0.25">
      <c r="A339" s="842"/>
    </row>
    <row r="340" spans="1:1" ht="18" x14ac:dyDescent="0.25">
      <c r="A340" s="842"/>
    </row>
    <row r="341" spans="1:1" ht="18" x14ac:dyDescent="0.25">
      <c r="A341" s="842"/>
    </row>
    <row r="342" spans="1:1" ht="18" x14ac:dyDescent="0.25">
      <c r="A342" s="842"/>
    </row>
    <row r="343" spans="1:1" ht="18" x14ac:dyDescent="0.25">
      <c r="A343" s="842"/>
    </row>
    <row r="344" spans="1:1" ht="18" x14ac:dyDescent="0.25">
      <c r="A344" s="842"/>
    </row>
    <row r="345" spans="1:1" ht="18" x14ac:dyDescent="0.25">
      <c r="A345" s="842"/>
    </row>
    <row r="346" spans="1:1" ht="18" x14ac:dyDescent="0.25">
      <c r="A346" s="842"/>
    </row>
    <row r="347" spans="1:1" ht="18" x14ac:dyDescent="0.25">
      <c r="A347" s="842"/>
    </row>
    <row r="348" spans="1:1" ht="18" x14ac:dyDescent="0.25">
      <c r="A348" s="842"/>
    </row>
    <row r="349" spans="1:1" ht="18" x14ac:dyDescent="0.25">
      <c r="A349" s="842"/>
    </row>
    <row r="350" spans="1:1" ht="18" x14ac:dyDescent="0.25">
      <c r="A350" s="842"/>
    </row>
    <row r="351" spans="1:1" ht="18" x14ac:dyDescent="0.25">
      <c r="A351" s="842"/>
    </row>
    <row r="352" spans="1:1" ht="18" x14ac:dyDescent="0.25">
      <c r="A352" s="842"/>
    </row>
    <row r="353" spans="1:1" ht="18" x14ac:dyDescent="0.25">
      <c r="A353" s="842"/>
    </row>
    <row r="354" spans="1:1" ht="18" x14ac:dyDescent="0.25">
      <c r="A354" s="842"/>
    </row>
    <row r="355" spans="1:1" ht="18" x14ac:dyDescent="0.25">
      <c r="A355" s="842"/>
    </row>
    <row r="356" spans="1:1" ht="18" x14ac:dyDescent="0.25">
      <c r="A356" s="842"/>
    </row>
    <row r="357" spans="1:1" ht="18" x14ac:dyDescent="0.25">
      <c r="A357" s="842"/>
    </row>
    <row r="358" spans="1:1" ht="18" x14ac:dyDescent="0.25">
      <c r="A358" s="842"/>
    </row>
    <row r="359" spans="1:1" ht="18" x14ac:dyDescent="0.25">
      <c r="A359" s="842"/>
    </row>
    <row r="360" spans="1:1" ht="18" x14ac:dyDescent="0.25">
      <c r="A360" s="842"/>
    </row>
    <row r="361" spans="1:1" ht="18" x14ac:dyDescent="0.25">
      <c r="A361" s="842"/>
    </row>
    <row r="362" spans="1:1" ht="18" x14ac:dyDescent="0.25">
      <c r="A362" s="842"/>
    </row>
    <row r="363" spans="1:1" ht="18" x14ac:dyDescent="0.25">
      <c r="A363" s="842"/>
    </row>
    <row r="364" spans="1:1" ht="18" x14ac:dyDescent="0.25">
      <c r="A364" s="842"/>
    </row>
    <row r="365" spans="1:1" ht="18" x14ac:dyDescent="0.25">
      <c r="A365" s="842"/>
    </row>
    <row r="366" spans="1:1" ht="18" x14ac:dyDescent="0.25">
      <c r="A366" s="842"/>
    </row>
    <row r="367" spans="1:1" ht="18" x14ac:dyDescent="0.25">
      <c r="A367" s="842"/>
    </row>
    <row r="368" spans="1:1" ht="18" x14ac:dyDescent="0.25">
      <c r="A368" s="842"/>
    </row>
    <row r="369" spans="1:1" ht="18" x14ac:dyDescent="0.25">
      <c r="A369" s="842"/>
    </row>
    <row r="370" spans="1:1" ht="18" x14ac:dyDescent="0.25">
      <c r="A370" s="842"/>
    </row>
    <row r="371" spans="1:1" ht="18" x14ac:dyDescent="0.25">
      <c r="A371" s="842"/>
    </row>
    <row r="372" spans="1:1" ht="18" x14ac:dyDescent="0.25">
      <c r="A372" s="842"/>
    </row>
    <row r="373" spans="1:1" ht="18" x14ac:dyDescent="0.25">
      <c r="A373" s="842"/>
    </row>
    <row r="374" spans="1:1" ht="18" x14ac:dyDescent="0.25">
      <c r="A374" s="842"/>
    </row>
    <row r="375" spans="1:1" ht="18" x14ac:dyDescent="0.25">
      <c r="A375" s="842"/>
    </row>
    <row r="376" spans="1:1" ht="18" x14ac:dyDescent="0.25">
      <c r="A376" s="842"/>
    </row>
    <row r="377" spans="1:1" ht="18" x14ac:dyDescent="0.25">
      <c r="A377" s="842"/>
    </row>
    <row r="378" spans="1:1" ht="18" x14ac:dyDescent="0.25">
      <c r="A378" s="842"/>
    </row>
    <row r="379" spans="1:1" ht="18" x14ac:dyDescent="0.25">
      <c r="A379" s="842"/>
    </row>
    <row r="380" spans="1:1" ht="18" x14ac:dyDescent="0.25">
      <c r="A380" s="842"/>
    </row>
    <row r="381" spans="1:1" ht="18" x14ac:dyDescent="0.25">
      <c r="A381" s="842"/>
    </row>
    <row r="382" spans="1:1" ht="18" x14ac:dyDescent="0.25">
      <c r="A382" s="842"/>
    </row>
    <row r="383" spans="1:1" ht="18" x14ac:dyDescent="0.25">
      <c r="A383" s="842"/>
    </row>
    <row r="384" spans="1:1" ht="18" x14ac:dyDescent="0.25">
      <c r="A384" s="842"/>
    </row>
    <row r="385" spans="1:1" ht="18" x14ac:dyDescent="0.25">
      <c r="A385" s="842"/>
    </row>
    <row r="386" spans="1:1" ht="18" x14ac:dyDescent="0.25">
      <c r="A386" s="842"/>
    </row>
    <row r="387" spans="1:1" ht="18" x14ac:dyDescent="0.25">
      <c r="A387" s="842"/>
    </row>
    <row r="388" spans="1:1" ht="18" x14ac:dyDescent="0.25">
      <c r="A388" s="842"/>
    </row>
    <row r="389" spans="1:1" ht="18" x14ac:dyDescent="0.25">
      <c r="A389" s="842"/>
    </row>
    <row r="390" spans="1:1" ht="18" x14ac:dyDescent="0.25">
      <c r="A390" s="842"/>
    </row>
    <row r="391" spans="1:1" ht="18" x14ac:dyDescent="0.25">
      <c r="A391" s="842"/>
    </row>
    <row r="392" spans="1:1" ht="18" x14ac:dyDescent="0.25">
      <c r="A392" s="842"/>
    </row>
    <row r="393" spans="1:1" ht="18" x14ac:dyDescent="0.25">
      <c r="A393" s="842"/>
    </row>
    <row r="394" spans="1:1" ht="18" x14ac:dyDescent="0.25">
      <c r="A394" s="842"/>
    </row>
    <row r="395" spans="1:1" ht="18" x14ac:dyDescent="0.25">
      <c r="A395" s="842"/>
    </row>
    <row r="396" spans="1:1" ht="18" x14ac:dyDescent="0.25">
      <c r="A396" s="842"/>
    </row>
    <row r="397" spans="1:1" ht="18" x14ac:dyDescent="0.25">
      <c r="A397" s="842"/>
    </row>
    <row r="398" spans="1:1" ht="18" x14ac:dyDescent="0.25">
      <c r="A398" s="842"/>
    </row>
    <row r="399" spans="1:1" ht="18" x14ac:dyDescent="0.25">
      <c r="A399" s="842"/>
    </row>
    <row r="400" spans="1:1" ht="18" x14ac:dyDescent="0.25">
      <c r="A400" s="842"/>
    </row>
    <row r="401" spans="1:1" ht="18" x14ac:dyDescent="0.25">
      <c r="A401" s="842"/>
    </row>
    <row r="402" spans="1:1" ht="18" x14ac:dyDescent="0.25">
      <c r="A402" s="842"/>
    </row>
    <row r="403" spans="1:1" ht="18" x14ac:dyDescent="0.25">
      <c r="A403" s="842"/>
    </row>
    <row r="404" spans="1:1" ht="18" x14ac:dyDescent="0.25">
      <c r="A404" s="842"/>
    </row>
    <row r="405" spans="1:1" ht="18" x14ac:dyDescent="0.25">
      <c r="A405" s="842"/>
    </row>
    <row r="406" spans="1:1" ht="18" x14ac:dyDescent="0.25">
      <c r="A406" s="842"/>
    </row>
    <row r="407" spans="1:1" ht="18" x14ac:dyDescent="0.25">
      <c r="A407" s="842"/>
    </row>
    <row r="408" spans="1:1" ht="18" x14ac:dyDescent="0.25">
      <c r="A408" s="842"/>
    </row>
    <row r="409" spans="1:1" ht="18" x14ac:dyDescent="0.25">
      <c r="A409" s="842"/>
    </row>
    <row r="410" spans="1:1" ht="18" x14ac:dyDescent="0.25">
      <c r="A410" s="842"/>
    </row>
    <row r="411" spans="1:1" ht="18" x14ac:dyDescent="0.25">
      <c r="A411" s="842"/>
    </row>
    <row r="412" spans="1:1" ht="18" x14ac:dyDescent="0.25">
      <c r="A412" s="842"/>
    </row>
    <row r="413" spans="1:1" ht="18" x14ac:dyDescent="0.25">
      <c r="A413" s="842"/>
    </row>
    <row r="414" spans="1:1" ht="18" x14ac:dyDescent="0.25">
      <c r="A414" s="842"/>
    </row>
    <row r="415" spans="1:1" ht="18" x14ac:dyDescent="0.25">
      <c r="A415" s="842"/>
    </row>
    <row r="416" spans="1:1" ht="18" x14ac:dyDescent="0.25">
      <c r="A416" s="842"/>
    </row>
    <row r="417" spans="1:1" ht="18" x14ac:dyDescent="0.25">
      <c r="A417" s="842"/>
    </row>
    <row r="418" spans="1:1" ht="18" x14ac:dyDescent="0.25">
      <c r="A418" s="842"/>
    </row>
    <row r="419" spans="1:1" ht="18" x14ac:dyDescent="0.25">
      <c r="A419" s="842"/>
    </row>
    <row r="420" spans="1:1" ht="18" x14ac:dyDescent="0.25">
      <c r="A420" s="842"/>
    </row>
    <row r="421" spans="1:1" ht="18" x14ac:dyDescent="0.25">
      <c r="A421" s="842"/>
    </row>
    <row r="422" spans="1:1" ht="18" x14ac:dyDescent="0.25">
      <c r="A422" s="842"/>
    </row>
    <row r="423" spans="1:1" ht="18" x14ac:dyDescent="0.25">
      <c r="A423" s="842"/>
    </row>
    <row r="424" spans="1:1" ht="18" x14ac:dyDescent="0.25">
      <c r="A424" s="842"/>
    </row>
    <row r="425" spans="1:1" ht="18" x14ac:dyDescent="0.25">
      <c r="A425" s="842"/>
    </row>
    <row r="426" spans="1:1" ht="18" x14ac:dyDescent="0.25">
      <c r="A426" s="842"/>
    </row>
    <row r="427" spans="1:1" ht="18" x14ac:dyDescent="0.25">
      <c r="A427" s="842"/>
    </row>
    <row r="428" spans="1:1" ht="18" x14ac:dyDescent="0.25">
      <c r="A428" s="842"/>
    </row>
    <row r="429" spans="1:1" ht="18" x14ac:dyDescent="0.25">
      <c r="A429" s="842"/>
    </row>
    <row r="430" spans="1:1" ht="18" x14ac:dyDescent="0.25">
      <c r="A430" s="842"/>
    </row>
    <row r="431" spans="1:1" ht="18" x14ac:dyDescent="0.25">
      <c r="A431" s="842"/>
    </row>
    <row r="432" spans="1:1" ht="18" x14ac:dyDescent="0.25">
      <c r="A432" s="842"/>
    </row>
    <row r="433" spans="1:1" ht="18" x14ac:dyDescent="0.25">
      <c r="A433" s="842"/>
    </row>
    <row r="434" spans="1:1" ht="18" x14ac:dyDescent="0.25">
      <c r="A434" s="842"/>
    </row>
    <row r="435" spans="1:1" ht="18" x14ac:dyDescent="0.25">
      <c r="A435" s="842"/>
    </row>
    <row r="436" spans="1:1" ht="18" x14ac:dyDescent="0.25">
      <c r="A436" s="842"/>
    </row>
    <row r="437" spans="1:1" ht="18" x14ac:dyDescent="0.25">
      <c r="A437" s="842"/>
    </row>
    <row r="438" spans="1:1" ht="18" x14ac:dyDescent="0.25">
      <c r="A438" s="842"/>
    </row>
    <row r="439" spans="1:1" ht="18" x14ac:dyDescent="0.25">
      <c r="A439" s="842"/>
    </row>
    <row r="440" spans="1:1" ht="18" x14ac:dyDescent="0.25">
      <c r="A440" s="842"/>
    </row>
    <row r="441" spans="1:1" ht="18" x14ac:dyDescent="0.25">
      <c r="A441" s="842"/>
    </row>
    <row r="442" spans="1:1" ht="18" x14ac:dyDescent="0.25">
      <c r="A442" s="842"/>
    </row>
    <row r="443" spans="1:1" ht="18" x14ac:dyDescent="0.25">
      <c r="A443" s="842"/>
    </row>
    <row r="444" spans="1:1" ht="18" x14ac:dyDescent="0.25">
      <c r="A444" s="842"/>
    </row>
    <row r="445" spans="1:1" ht="18" x14ac:dyDescent="0.25">
      <c r="A445" s="842"/>
    </row>
    <row r="446" spans="1:1" ht="18" x14ac:dyDescent="0.25">
      <c r="A446" s="842"/>
    </row>
    <row r="447" spans="1:1" ht="18" x14ac:dyDescent="0.25">
      <c r="A447" s="842"/>
    </row>
    <row r="448" spans="1:1" ht="18" x14ac:dyDescent="0.25">
      <c r="A448" s="842"/>
    </row>
    <row r="449" spans="1:1" ht="18" x14ac:dyDescent="0.25">
      <c r="A449" s="842"/>
    </row>
    <row r="450" spans="1:1" ht="18" x14ac:dyDescent="0.25">
      <c r="A450" s="842"/>
    </row>
    <row r="451" spans="1:1" ht="18" x14ac:dyDescent="0.25">
      <c r="A451" s="842"/>
    </row>
    <row r="452" spans="1:1" ht="18" x14ac:dyDescent="0.25">
      <c r="A452" s="842"/>
    </row>
    <row r="453" spans="1:1" ht="18" x14ac:dyDescent="0.25">
      <c r="A453" s="842"/>
    </row>
    <row r="454" spans="1:1" ht="18" x14ac:dyDescent="0.25">
      <c r="A454" s="842"/>
    </row>
    <row r="455" spans="1:1" ht="18" x14ac:dyDescent="0.25">
      <c r="A455" s="842"/>
    </row>
    <row r="456" spans="1:1" ht="18" x14ac:dyDescent="0.25">
      <c r="A456" s="842"/>
    </row>
    <row r="457" spans="1:1" ht="18" x14ac:dyDescent="0.25">
      <c r="A457" s="842"/>
    </row>
    <row r="458" spans="1:1" ht="18" x14ac:dyDescent="0.25">
      <c r="A458" s="842"/>
    </row>
    <row r="459" spans="1:1" ht="18" x14ac:dyDescent="0.25">
      <c r="A459" s="842"/>
    </row>
    <row r="460" spans="1:1" ht="18" x14ac:dyDescent="0.25">
      <c r="A460" s="842"/>
    </row>
    <row r="461" spans="1:1" ht="18" x14ac:dyDescent="0.25">
      <c r="A461" s="842"/>
    </row>
    <row r="462" spans="1:1" ht="18" x14ac:dyDescent="0.25">
      <c r="A462" s="842"/>
    </row>
    <row r="463" spans="1:1" ht="18" x14ac:dyDescent="0.25">
      <c r="A463" s="842"/>
    </row>
    <row r="464" spans="1:1" ht="18" x14ac:dyDescent="0.25">
      <c r="A464" s="842"/>
    </row>
    <row r="465" spans="1:1" ht="18" x14ac:dyDescent="0.25">
      <c r="A465" s="842"/>
    </row>
    <row r="466" spans="1:1" ht="18" x14ac:dyDescent="0.25">
      <c r="A466" s="842"/>
    </row>
    <row r="467" spans="1:1" ht="18" x14ac:dyDescent="0.25">
      <c r="A467" s="842"/>
    </row>
    <row r="468" spans="1:1" ht="18" x14ac:dyDescent="0.25">
      <c r="A468" s="842"/>
    </row>
    <row r="469" spans="1:1" ht="18" x14ac:dyDescent="0.25">
      <c r="A469" s="842"/>
    </row>
    <row r="470" spans="1:1" ht="18" x14ac:dyDescent="0.25">
      <c r="A470" s="842"/>
    </row>
    <row r="471" spans="1:1" ht="18" x14ac:dyDescent="0.25">
      <c r="A471" s="842"/>
    </row>
    <row r="472" spans="1:1" ht="18" x14ac:dyDescent="0.25">
      <c r="A472" s="842"/>
    </row>
    <row r="473" spans="1:1" ht="18" x14ac:dyDescent="0.25">
      <c r="A473" s="842"/>
    </row>
    <row r="474" spans="1:1" ht="18" x14ac:dyDescent="0.25">
      <c r="A474" s="842"/>
    </row>
    <row r="475" spans="1:1" ht="18" x14ac:dyDescent="0.25">
      <c r="A475" s="842"/>
    </row>
    <row r="476" spans="1:1" ht="18" x14ac:dyDescent="0.25">
      <c r="A476" s="842"/>
    </row>
    <row r="477" spans="1:1" ht="18" x14ac:dyDescent="0.25">
      <c r="A477" s="842"/>
    </row>
    <row r="478" spans="1:1" ht="18" x14ac:dyDescent="0.25">
      <c r="A478" s="842"/>
    </row>
    <row r="479" spans="1:1" ht="18" x14ac:dyDescent="0.25">
      <c r="A479" s="842"/>
    </row>
    <row r="480" spans="1:1" ht="18" x14ac:dyDescent="0.25">
      <c r="A480" s="842"/>
    </row>
    <row r="481" spans="1:1" ht="18" x14ac:dyDescent="0.25">
      <c r="A481" s="842"/>
    </row>
    <row r="482" spans="1:1" ht="18" x14ac:dyDescent="0.25">
      <c r="A482" s="842"/>
    </row>
    <row r="483" spans="1:1" ht="18" x14ac:dyDescent="0.25">
      <c r="A483" s="842"/>
    </row>
    <row r="484" spans="1:1" ht="18" x14ac:dyDescent="0.25">
      <c r="A484" s="842"/>
    </row>
    <row r="485" spans="1:1" ht="18" x14ac:dyDescent="0.25">
      <c r="A485" s="842"/>
    </row>
    <row r="486" spans="1:1" ht="18" x14ac:dyDescent="0.25">
      <c r="A486" s="842"/>
    </row>
    <row r="487" spans="1:1" ht="18" x14ac:dyDescent="0.25">
      <c r="A487" s="842"/>
    </row>
    <row r="488" spans="1:1" ht="18" x14ac:dyDescent="0.25">
      <c r="A488" s="842"/>
    </row>
    <row r="489" spans="1:1" ht="18" x14ac:dyDescent="0.25">
      <c r="A489" s="842"/>
    </row>
    <row r="490" spans="1:1" ht="18" x14ac:dyDescent="0.25">
      <c r="A490" s="842"/>
    </row>
    <row r="491" spans="1:1" ht="18" x14ac:dyDescent="0.25">
      <c r="A491" s="842"/>
    </row>
    <row r="492" spans="1:1" ht="18" x14ac:dyDescent="0.25">
      <c r="A492" s="842"/>
    </row>
    <row r="493" spans="1:1" ht="18" x14ac:dyDescent="0.25">
      <c r="A493" s="842"/>
    </row>
    <row r="494" spans="1:1" ht="18" x14ac:dyDescent="0.25">
      <c r="A494" s="842"/>
    </row>
    <row r="495" spans="1:1" ht="18" x14ac:dyDescent="0.25">
      <c r="A495" s="842"/>
    </row>
    <row r="496" spans="1:1" ht="18" x14ac:dyDescent="0.25">
      <c r="A496" s="842"/>
    </row>
    <row r="497" spans="1:1" ht="18" x14ac:dyDescent="0.25">
      <c r="A497" s="842"/>
    </row>
    <row r="498" spans="1:1" ht="18" x14ac:dyDescent="0.25">
      <c r="A498" s="842"/>
    </row>
    <row r="499" spans="1:1" ht="18" x14ac:dyDescent="0.25">
      <c r="A499" s="842"/>
    </row>
    <row r="500" spans="1:1" ht="18" x14ac:dyDescent="0.25">
      <c r="A500" s="842"/>
    </row>
    <row r="501" spans="1:1" ht="18" x14ac:dyDescent="0.25">
      <c r="A501" s="842"/>
    </row>
    <row r="502" spans="1:1" ht="18" x14ac:dyDescent="0.25">
      <c r="A502" s="842"/>
    </row>
    <row r="503" spans="1:1" ht="18" x14ac:dyDescent="0.25">
      <c r="A503" s="842"/>
    </row>
    <row r="504" spans="1:1" ht="18" x14ac:dyDescent="0.25">
      <c r="A504" s="842"/>
    </row>
    <row r="505" spans="1:1" ht="18" x14ac:dyDescent="0.25">
      <c r="A505" s="842"/>
    </row>
    <row r="506" spans="1:1" ht="18" x14ac:dyDescent="0.25">
      <c r="A506" s="842"/>
    </row>
    <row r="507" spans="1:1" ht="18" x14ac:dyDescent="0.25">
      <c r="A507" s="842"/>
    </row>
    <row r="508" spans="1:1" ht="18" x14ac:dyDescent="0.25">
      <c r="A508" s="842"/>
    </row>
    <row r="509" spans="1:1" ht="18" x14ac:dyDescent="0.25">
      <c r="A509" s="842"/>
    </row>
    <row r="510" spans="1:1" ht="18" x14ac:dyDescent="0.25">
      <c r="A510" s="842"/>
    </row>
    <row r="511" spans="1:1" ht="18" x14ac:dyDescent="0.25">
      <c r="A511" s="842"/>
    </row>
    <row r="512" spans="1:1" ht="18" x14ac:dyDescent="0.25">
      <c r="A512" s="842"/>
    </row>
    <row r="513" spans="1:1" ht="18" x14ac:dyDescent="0.25">
      <c r="A513" s="842"/>
    </row>
    <row r="514" spans="1:1" ht="18" x14ac:dyDescent="0.25">
      <c r="A514" s="842"/>
    </row>
    <row r="515" spans="1:1" ht="18" x14ac:dyDescent="0.25">
      <c r="A515" s="842"/>
    </row>
    <row r="516" spans="1:1" ht="18" x14ac:dyDescent="0.25">
      <c r="A516" s="842"/>
    </row>
    <row r="517" spans="1:1" ht="18" x14ac:dyDescent="0.25">
      <c r="A517" s="842"/>
    </row>
    <row r="518" spans="1:1" ht="18" x14ac:dyDescent="0.25">
      <c r="A518" s="842"/>
    </row>
    <row r="519" spans="1:1" ht="18" x14ac:dyDescent="0.25">
      <c r="A519" s="842"/>
    </row>
    <row r="520" spans="1:1" ht="18" x14ac:dyDescent="0.25">
      <c r="A520" s="842"/>
    </row>
    <row r="521" spans="1:1" ht="18" x14ac:dyDescent="0.25">
      <c r="A521" s="842"/>
    </row>
    <row r="522" spans="1:1" ht="18" x14ac:dyDescent="0.25">
      <c r="A522" s="842"/>
    </row>
    <row r="523" spans="1:1" ht="18" x14ac:dyDescent="0.25">
      <c r="A523" s="842"/>
    </row>
    <row r="524" spans="1:1" ht="18" x14ac:dyDescent="0.25">
      <c r="A524" s="842"/>
    </row>
    <row r="525" spans="1:1" ht="18" x14ac:dyDescent="0.25">
      <c r="A525" s="842"/>
    </row>
    <row r="526" spans="1:1" ht="18" x14ac:dyDescent="0.25">
      <c r="A526" s="842"/>
    </row>
    <row r="527" spans="1:1" ht="18" x14ac:dyDescent="0.25">
      <c r="A527" s="842"/>
    </row>
    <row r="528" spans="1:1" ht="18" x14ac:dyDescent="0.25">
      <c r="A528" s="842"/>
    </row>
    <row r="529" spans="1:1" ht="18" x14ac:dyDescent="0.25">
      <c r="A529" s="842"/>
    </row>
    <row r="530" spans="1:1" ht="18" x14ac:dyDescent="0.25">
      <c r="A530" s="842"/>
    </row>
    <row r="531" spans="1:1" ht="18" x14ac:dyDescent="0.25">
      <c r="A531" s="842"/>
    </row>
    <row r="532" spans="1:1" ht="18" x14ac:dyDescent="0.25">
      <c r="A532" s="842"/>
    </row>
    <row r="533" spans="1:1" ht="18" x14ac:dyDescent="0.25">
      <c r="A533" s="842"/>
    </row>
    <row r="534" spans="1:1" ht="18" x14ac:dyDescent="0.25">
      <c r="A534" s="842"/>
    </row>
    <row r="535" spans="1:1" ht="18" x14ac:dyDescent="0.25">
      <c r="A535" s="842"/>
    </row>
    <row r="536" spans="1:1" ht="18" x14ac:dyDescent="0.25">
      <c r="A536" s="842"/>
    </row>
    <row r="537" spans="1:1" ht="18" x14ac:dyDescent="0.25">
      <c r="A537" s="842"/>
    </row>
    <row r="538" spans="1:1" ht="18" x14ac:dyDescent="0.25">
      <c r="A538" s="842"/>
    </row>
    <row r="539" spans="1:1" ht="18" x14ac:dyDescent="0.25">
      <c r="A539" s="842"/>
    </row>
    <row r="540" spans="1:1" ht="18" x14ac:dyDescent="0.25">
      <c r="A540" s="842"/>
    </row>
    <row r="541" spans="1:1" ht="18" x14ac:dyDescent="0.25">
      <c r="A541" s="842"/>
    </row>
    <row r="542" spans="1:1" ht="18" x14ac:dyDescent="0.25">
      <c r="A542" s="842"/>
    </row>
    <row r="543" spans="1:1" ht="18" x14ac:dyDescent="0.25">
      <c r="A543" s="842"/>
    </row>
    <row r="544" spans="1:1" ht="18" x14ac:dyDescent="0.25">
      <c r="A544" s="842"/>
    </row>
    <row r="545" spans="1:1" ht="18" x14ac:dyDescent="0.25">
      <c r="A545" s="842"/>
    </row>
    <row r="546" spans="1:1" ht="18" x14ac:dyDescent="0.25">
      <c r="A546" s="842"/>
    </row>
    <row r="547" spans="1:1" ht="18" x14ac:dyDescent="0.25">
      <c r="A547" s="842"/>
    </row>
    <row r="548" spans="1:1" ht="18" x14ac:dyDescent="0.25">
      <c r="A548" s="842"/>
    </row>
    <row r="549" spans="1:1" ht="18" x14ac:dyDescent="0.25">
      <c r="A549" s="842"/>
    </row>
    <row r="550" spans="1:1" ht="18" x14ac:dyDescent="0.25">
      <c r="A550" s="842"/>
    </row>
    <row r="551" spans="1:1" ht="18" x14ac:dyDescent="0.25">
      <c r="A551" s="842"/>
    </row>
    <row r="552" spans="1:1" ht="18" x14ac:dyDescent="0.25">
      <c r="A552" s="842"/>
    </row>
    <row r="553" spans="1:1" ht="18" x14ac:dyDescent="0.25">
      <c r="A553" s="842"/>
    </row>
    <row r="554" spans="1:1" ht="18" x14ac:dyDescent="0.25">
      <c r="A554" s="842"/>
    </row>
    <row r="555" spans="1:1" ht="18" x14ac:dyDescent="0.25">
      <c r="A555" s="842"/>
    </row>
    <row r="556" spans="1:1" ht="18" x14ac:dyDescent="0.25">
      <c r="A556" s="842"/>
    </row>
    <row r="557" spans="1:1" ht="18" x14ac:dyDescent="0.25">
      <c r="A557" s="842"/>
    </row>
    <row r="558" spans="1:1" ht="18" x14ac:dyDescent="0.25">
      <c r="A558" s="842"/>
    </row>
    <row r="559" spans="1:1" ht="18" x14ac:dyDescent="0.25">
      <c r="A559" s="842"/>
    </row>
    <row r="560" spans="1:1" ht="18" x14ac:dyDescent="0.25">
      <c r="A560" s="842"/>
    </row>
    <row r="561" spans="1:1" ht="18" x14ac:dyDescent="0.25">
      <c r="A561" s="842"/>
    </row>
    <row r="562" spans="1:1" ht="18" x14ac:dyDescent="0.25">
      <c r="A562" s="842"/>
    </row>
    <row r="563" spans="1:1" ht="18" x14ac:dyDescent="0.25">
      <c r="A563" s="842"/>
    </row>
    <row r="564" spans="1:1" ht="18" x14ac:dyDescent="0.25">
      <c r="A564" s="842"/>
    </row>
    <row r="565" spans="1:1" ht="18" x14ac:dyDescent="0.25">
      <c r="A565" s="842"/>
    </row>
    <row r="566" spans="1:1" ht="18" x14ac:dyDescent="0.25">
      <c r="A566" s="842"/>
    </row>
    <row r="567" spans="1:1" ht="18" x14ac:dyDescent="0.25">
      <c r="A567" s="842"/>
    </row>
    <row r="568" spans="1:1" ht="18" x14ac:dyDescent="0.25">
      <c r="A568" s="842"/>
    </row>
    <row r="569" spans="1:1" ht="18" x14ac:dyDescent="0.25">
      <c r="A569" s="842"/>
    </row>
    <row r="570" spans="1:1" ht="18" x14ac:dyDescent="0.25">
      <c r="A570" s="842"/>
    </row>
    <row r="571" spans="1:1" ht="18" x14ac:dyDescent="0.25">
      <c r="A571" s="842"/>
    </row>
    <row r="572" spans="1:1" ht="18" x14ac:dyDescent="0.25">
      <c r="A572" s="842"/>
    </row>
    <row r="573" spans="1:1" ht="18" x14ac:dyDescent="0.25">
      <c r="A573" s="842"/>
    </row>
    <row r="574" spans="1:1" ht="18" x14ac:dyDescent="0.25">
      <c r="A574" s="842"/>
    </row>
    <row r="575" spans="1:1" ht="18" x14ac:dyDescent="0.25">
      <c r="A575" s="842"/>
    </row>
    <row r="576" spans="1:1" ht="18" x14ac:dyDescent="0.25">
      <c r="A576" s="842"/>
    </row>
    <row r="577" spans="1:1" ht="18" x14ac:dyDescent="0.25">
      <c r="A577" s="842"/>
    </row>
    <row r="578" spans="1:1" ht="18" x14ac:dyDescent="0.25">
      <c r="A578" s="842"/>
    </row>
    <row r="579" spans="1:1" ht="18" x14ac:dyDescent="0.25">
      <c r="A579" s="842"/>
    </row>
    <row r="580" spans="1:1" ht="18" x14ac:dyDescent="0.25">
      <c r="A580" s="842"/>
    </row>
    <row r="581" spans="1:1" ht="18" x14ac:dyDescent="0.25">
      <c r="A581" s="842"/>
    </row>
    <row r="582" spans="1:1" ht="18" x14ac:dyDescent="0.25">
      <c r="A582" s="842"/>
    </row>
    <row r="583" spans="1:1" ht="18" x14ac:dyDescent="0.25">
      <c r="A583" s="842"/>
    </row>
    <row r="584" spans="1:1" ht="18" x14ac:dyDescent="0.25">
      <c r="A584" s="842"/>
    </row>
    <row r="585" spans="1:1" ht="18" x14ac:dyDescent="0.25">
      <c r="A585" s="842"/>
    </row>
    <row r="586" spans="1:1" ht="18" x14ac:dyDescent="0.25">
      <c r="A586" s="842"/>
    </row>
    <row r="587" spans="1:1" ht="18" x14ac:dyDescent="0.25">
      <c r="A587" s="842"/>
    </row>
    <row r="588" spans="1:1" ht="18" x14ac:dyDescent="0.25">
      <c r="A588" s="842"/>
    </row>
    <row r="589" spans="1:1" ht="18" x14ac:dyDescent="0.25">
      <c r="A589" s="842"/>
    </row>
    <row r="590" spans="1:1" ht="18" x14ac:dyDescent="0.25">
      <c r="A590" s="842"/>
    </row>
    <row r="591" spans="1:1" ht="18" x14ac:dyDescent="0.25">
      <c r="A591" s="842"/>
    </row>
    <row r="592" spans="1:1" ht="18" x14ac:dyDescent="0.25">
      <c r="A592" s="842"/>
    </row>
    <row r="593" spans="1:1" ht="18" x14ac:dyDescent="0.25">
      <c r="A593" s="842"/>
    </row>
    <row r="594" spans="1:1" ht="18" x14ac:dyDescent="0.25">
      <c r="A594" s="842"/>
    </row>
    <row r="595" spans="1:1" ht="18" x14ac:dyDescent="0.25">
      <c r="A595" s="842"/>
    </row>
    <row r="596" spans="1:1" ht="18" x14ac:dyDescent="0.25">
      <c r="A596" s="842"/>
    </row>
    <row r="597" spans="1:1" ht="18" x14ac:dyDescent="0.25">
      <c r="A597" s="842"/>
    </row>
    <row r="598" spans="1:1" ht="18" x14ac:dyDescent="0.25">
      <c r="A598" s="842"/>
    </row>
    <row r="599" spans="1:1" ht="18" x14ac:dyDescent="0.25">
      <c r="A599" s="842"/>
    </row>
    <row r="600" spans="1:1" ht="18" x14ac:dyDescent="0.25">
      <c r="A600" s="842"/>
    </row>
    <row r="601" spans="1:1" ht="18" x14ac:dyDescent="0.25">
      <c r="A601" s="842"/>
    </row>
    <row r="602" spans="1:1" ht="18" x14ac:dyDescent="0.25">
      <c r="A602" s="842"/>
    </row>
    <row r="603" spans="1:1" ht="18" x14ac:dyDescent="0.25">
      <c r="A603" s="842"/>
    </row>
    <row r="604" spans="1:1" ht="18" x14ac:dyDescent="0.25">
      <c r="A604" s="842"/>
    </row>
    <row r="605" spans="1:1" ht="18" x14ac:dyDescent="0.25">
      <c r="A605" s="842"/>
    </row>
    <row r="606" spans="1:1" ht="18" x14ac:dyDescent="0.25">
      <c r="A606" s="842"/>
    </row>
    <row r="607" spans="1:1" ht="18" x14ac:dyDescent="0.25">
      <c r="A607" s="842"/>
    </row>
    <row r="608" spans="1:1" ht="18" x14ac:dyDescent="0.25">
      <c r="A608" s="842"/>
    </row>
    <row r="609" spans="1:1" ht="18" x14ac:dyDescent="0.25">
      <c r="A609" s="842"/>
    </row>
    <row r="610" spans="1:1" ht="18" x14ac:dyDescent="0.25">
      <c r="A610" s="842"/>
    </row>
    <row r="611" spans="1:1" ht="18" x14ac:dyDescent="0.25">
      <c r="A611" s="842"/>
    </row>
    <row r="612" spans="1:1" ht="18" x14ac:dyDescent="0.25">
      <c r="A612" s="842"/>
    </row>
    <row r="613" spans="1:1" ht="18" x14ac:dyDescent="0.25">
      <c r="A613" s="842"/>
    </row>
    <row r="614" spans="1:1" ht="18" x14ac:dyDescent="0.25">
      <c r="A614" s="842"/>
    </row>
    <row r="615" spans="1:1" ht="18" x14ac:dyDescent="0.25">
      <c r="A615" s="842"/>
    </row>
    <row r="616" spans="1:1" ht="18" x14ac:dyDescent="0.25">
      <c r="A616" s="842"/>
    </row>
    <row r="617" spans="1:1" ht="18" x14ac:dyDescent="0.25">
      <c r="A617" s="842"/>
    </row>
    <row r="618" spans="1:1" ht="18" x14ac:dyDescent="0.25">
      <c r="A618" s="842"/>
    </row>
    <row r="619" spans="1:1" ht="18" x14ac:dyDescent="0.25">
      <c r="A619" s="842"/>
    </row>
    <row r="620" spans="1:1" ht="18" x14ac:dyDescent="0.25">
      <c r="A620" s="842"/>
    </row>
    <row r="621" spans="1:1" ht="18" x14ac:dyDescent="0.25">
      <c r="A621" s="842"/>
    </row>
    <row r="622" spans="1:1" ht="18" x14ac:dyDescent="0.25">
      <c r="A622" s="842"/>
    </row>
    <row r="623" spans="1:1" ht="18" x14ac:dyDescent="0.25">
      <c r="A623" s="842"/>
    </row>
    <row r="624" spans="1:1" ht="18" x14ac:dyDescent="0.25">
      <c r="A624" s="842"/>
    </row>
    <row r="625" spans="1:1" ht="18" x14ac:dyDescent="0.25">
      <c r="A625" s="842"/>
    </row>
    <row r="626" spans="1:1" ht="18" x14ac:dyDescent="0.25">
      <c r="A626" s="842"/>
    </row>
    <row r="627" spans="1:1" ht="18" x14ac:dyDescent="0.25">
      <c r="A627" s="842"/>
    </row>
    <row r="628" spans="1:1" ht="18" x14ac:dyDescent="0.25">
      <c r="A628" s="842"/>
    </row>
    <row r="629" spans="1:1" ht="18" x14ac:dyDescent="0.25">
      <c r="A629" s="842"/>
    </row>
    <row r="630" spans="1:1" ht="18" x14ac:dyDescent="0.25">
      <c r="A630" s="842"/>
    </row>
    <row r="631" spans="1:1" ht="18" x14ac:dyDescent="0.25">
      <c r="A631" s="842"/>
    </row>
    <row r="632" spans="1:1" ht="18" x14ac:dyDescent="0.25">
      <c r="A632" s="842"/>
    </row>
    <row r="633" spans="1:1" ht="18" x14ac:dyDescent="0.25">
      <c r="A633" s="842"/>
    </row>
    <row r="634" spans="1:1" ht="18" x14ac:dyDescent="0.25">
      <c r="A634" s="842"/>
    </row>
    <row r="635" spans="1:1" ht="18" x14ac:dyDescent="0.25">
      <c r="A635" s="842"/>
    </row>
    <row r="636" spans="1:1" ht="18" x14ac:dyDescent="0.25">
      <c r="A636" s="842"/>
    </row>
    <row r="637" spans="1:1" ht="18" x14ac:dyDescent="0.25">
      <c r="A637" s="842"/>
    </row>
    <row r="638" spans="1:1" ht="18" x14ac:dyDescent="0.25">
      <c r="A638" s="842"/>
    </row>
    <row r="639" spans="1:1" ht="18" x14ac:dyDescent="0.25">
      <c r="A639" s="842"/>
    </row>
    <row r="640" spans="1:1" ht="18" x14ac:dyDescent="0.25">
      <c r="A640" s="842"/>
    </row>
    <row r="641" spans="1:1" ht="18" x14ac:dyDescent="0.25">
      <c r="A641" s="842"/>
    </row>
    <row r="642" spans="1:1" ht="18" x14ac:dyDescent="0.25">
      <c r="A642" s="842"/>
    </row>
    <row r="643" spans="1:1" ht="18" x14ac:dyDescent="0.25">
      <c r="A643" s="842"/>
    </row>
    <row r="644" spans="1:1" ht="18" x14ac:dyDescent="0.25">
      <c r="A644" s="842"/>
    </row>
    <row r="645" spans="1:1" ht="18" x14ac:dyDescent="0.25">
      <c r="A645" s="842"/>
    </row>
    <row r="646" spans="1:1" ht="18" x14ac:dyDescent="0.25">
      <c r="A646" s="842"/>
    </row>
    <row r="647" spans="1:1" ht="18" x14ac:dyDescent="0.25">
      <c r="A647" s="842"/>
    </row>
    <row r="648" spans="1:1" ht="18" x14ac:dyDescent="0.25">
      <c r="A648" s="842"/>
    </row>
    <row r="649" spans="1:1" ht="18" x14ac:dyDescent="0.25">
      <c r="A649" s="842"/>
    </row>
    <row r="650" spans="1:1" ht="18" x14ac:dyDescent="0.25">
      <c r="A650" s="842"/>
    </row>
    <row r="651" spans="1:1" ht="18" x14ac:dyDescent="0.25">
      <c r="A651" s="842"/>
    </row>
    <row r="652" spans="1:1" ht="18" x14ac:dyDescent="0.25">
      <c r="A652" s="842"/>
    </row>
    <row r="653" spans="1:1" ht="18" x14ac:dyDescent="0.25">
      <c r="A653" s="842"/>
    </row>
    <row r="654" spans="1:1" ht="18" x14ac:dyDescent="0.25">
      <c r="A654" s="842"/>
    </row>
    <row r="655" spans="1:1" ht="18" x14ac:dyDescent="0.25">
      <c r="A655" s="842"/>
    </row>
    <row r="656" spans="1:1" ht="18" x14ac:dyDescent="0.25">
      <c r="A656" s="842"/>
    </row>
    <row r="657" spans="1:1" ht="18" x14ac:dyDescent="0.25">
      <c r="A657" s="842"/>
    </row>
    <row r="658" spans="1:1" ht="18" x14ac:dyDescent="0.25">
      <c r="A658" s="842"/>
    </row>
    <row r="659" spans="1:1" ht="18" x14ac:dyDescent="0.25">
      <c r="A659" s="842"/>
    </row>
    <row r="660" spans="1:1" ht="18" x14ac:dyDescent="0.25">
      <c r="A660" s="842"/>
    </row>
    <row r="661" spans="1:1" ht="18" x14ac:dyDescent="0.25">
      <c r="A661" s="842"/>
    </row>
    <row r="662" spans="1:1" ht="18" x14ac:dyDescent="0.25">
      <c r="A662" s="842"/>
    </row>
    <row r="663" spans="1:1" ht="18" x14ac:dyDescent="0.25">
      <c r="A663" s="842"/>
    </row>
    <row r="664" spans="1:1" ht="18" x14ac:dyDescent="0.25">
      <c r="A664" s="842"/>
    </row>
    <row r="665" spans="1:1" ht="18" x14ac:dyDescent="0.25">
      <c r="A665" s="842"/>
    </row>
    <row r="666" spans="1:1" ht="18" x14ac:dyDescent="0.25">
      <c r="A666" s="842"/>
    </row>
    <row r="667" spans="1:1" ht="18" x14ac:dyDescent="0.25">
      <c r="A667" s="842"/>
    </row>
    <row r="668" spans="1:1" ht="18" x14ac:dyDescent="0.25">
      <c r="A668" s="842"/>
    </row>
    <row r="669" spans="1:1" ht="18" x14ac:dyDescent="0.25">
      <c r="A669" s="842"/>
    </row>
    <row r="670" spans="1:1" ht="18" x14ac:dyDescent="0.25">
      <c r="A670" s="842"/>
    </row>
    <row r="671" spans="1:1" ht="18" x14ac:dyDescent="0.25">
      <c r="A671" s="842"/>
    </row>
    <row r="672" spans="1:1" ht="18" x14ac:dyDescent="0.25">
      <c r="A672" s="842"/>
    </row>
    <row r="673" spans="1:1" ht="18" x14ac:dyDescent="0.25">
      <c r="A673" s="842"/>
    </row>
    <row r="674" spans="1:1" ht="18" x14ac:dyDescent="0.25">
      <c r="A674" s="842"/>
    </row>
    <row r="675" spans="1:1" ht="18" x14ac:dyDescent="0.25">
      <c r="A675" s="842"/>
    </row>
    <row r="676" spans="1:1" ht="18" x14ac:dyDescent="0.25">
      <c r="A676" s="842"/>
    </row>
    <row r="677" spans="1:1" ht="18" x14ac:dyDescent="0.25">
      <c r="A677" s="842"/>
    </row>
    <row r="678" spans="1:1" ht="18" x14ac:dyDescent="0.25">
      <c r="A678" s="842"/>
    </row>
    <row r="679" spans="1:1" ht="18" x14ac:dyDescent="0.25">
      <c r="A679" s="842"/>
    </row>
    <row r="680" spans="1:1" ht="18" x14ac:dyDescent="0.25">
      <c r="A680" s="842"/>
    </row>
    <row r="681" spans="1:1" ht="18" x14ac:dyDescent="0.25">
      <c r="A681" s="842"/>
    </row>
    <row r="682" spans="1:1" ht="18" x14ac:dyDescent="0.25">
      <c r="A682" s="842"/>
    </row>
    <row r="683" spans="1:1" ht="18" x14ac:dyDescent="0.25">
      <c r="A683" s="842"/>
    </row>
    <row r="684" spans="1:1" ht="18" x14ac:dyDescent="0.25">
      <c r="A684" s="842"/>
    </row>
    <row r="685" spans="1:1" ht="18" x14ac:dyDescent="0.25">
      <c r="A685" s="842"/>
    </row>
    <row r="686" spans="1:1" ht="18" x14ac:dyDescent="0.25">
      <c r="A686" s="842"/>
    </row>
    <row r="687" spans="1:1" ht="18" x14ac:dyDescent="0.25">
      <c r="A687" s="842"/>
    </row>
    <row r="688" spans="1:1" ht="18" x14ac:dyDescent="0.25">
      <c r="A688" s="842"/>
    </row>
    <row r="689" spans="1:1" ht="18" x14ac:dyDescent="0.25">
      <c r="A689" s="842"/>
    </row>
    <row r="690" spans="1:1" ht="18" x14ac:dyDescent="0.25">
      <c r="A690" s="842"/>
    </row>
    <row r="691" spans="1:1" ht="18" x14ac:dyDescent="0.25">
      <c r="A691" s="842"/>
    </row>
    <row r="692" spans="1:1" ht="18" x14ac:dyDescent="0.25">
      <c r="A692" s="842"/>
    </row>
    <row r="693" spans="1:1" ht="18" x14ac:dyDescent="0.25">
      <c r="A693" s="842"/>
    </row>
    <row r="694" spans="1:1" ht="18" x14ac:dyDescent="0.25">
      <c r="A694" s="842"/>
    </row>
    <row r="695" spans="1:1" ht="18" x14ac:dyDescent="0.25">
      <c r="A695" s="842"/>
    </row>
    <row r="696" spans="1:1" ht="18" x14ac:dyDescent="0.25">
      <c r="A696" s="842"/>
    </row>
    <row r="697" spans="1:1" ht="18" x14ac:dyDescent="0.25">
      <c r="A697" s="842"/>
    </row>
    <row r="698" spans="1:1" ht="18" x14ac:dyDescent="0.25">
      <c r="A698" s="842"/>
    </row>
    <row r="699" spans="1:1" ht="18" x14ac:dyDescent="0.25">
      <c r="A699" s="842"/>
    </row>
    <row r="700" spans="1:1" ht="18" x14ac:dyDescent="0.25">
      <c r="A700" s="842"/>
    </row>
    <row r="701" spans="1:1" ht="18" x14ac:dyDescent="0.25">
      <c r="A701" s="842"/>
    </row>
    <row r="702" spans="1:1" ht="18" x14ac:dyDescent="0.25">
      <c r="A702" s="842"/>
    </row>
    <row r="703" spans="1:1" ht="18" x14ac:dyDescent="0.25">
      <c r="A703" s="842"/>
    </row>
    <row r="704" spans="1:1" ht="18" x14ac:dyDescent="0.25">
      <c r="A704" s="842"/>
    </row>
    <row r="705" spans="1:1" ht="18" x14ac:dyDescent="0.25">
      <c r="A705" s="842"/>
    </row>
    <row r="706" spans="1:1" ht="18" x14ac:dyDescent="0.25">
      <c r="A706" s="842"/>
    </row>
    <row r="707" spans="1:1" ht="18" x14ac:dyDescent="0.25">
      <c r="A707" s="842"/>
    </row>
    <row r="708" spans="1:1" ht="18" x14ac:dyDescent="0.25">
      <c r="A708" s="842"/>
    </row>
    <row r="709" spans="1:1" ht="18" x14ac:dyDescent="0.25">
      <c r="A709" s="842"/>
    </row>
    <row r="710" spans="1:1" ht="18" x14ac:dyDescent="0.25">
      <c r="A710" s="842"/>
    </row>
    <row r="711" spans="1:1" ht="18" x14ac:dyDescent="0.25">
      <c r="A711" s="842"/>
    </row>
    <row r="712" spans="1:1" ht="18" x14ac:dyDescent="0.25">
      <c r="A712" s="842"/>
    </row>
    <row r="713" spans="1:1" ht="18" x14ac:dyDescent="0.25">
      <c r="A713" s="842"/>
    </row>
    <row r="714" spans="1:1" ht="18" x14ac:dyDescent="0.25">
      <c r="A714" s="842"/>
    </row>
    <row r="715" spans="1:1" ht="18" x14ac:dyDescent="0.25">
      <c r="A715" s="842"/>
    </row>
    <row r="716" spans="1:1" ht="18" x14ac:dyDescent="0.25">
      <c r="A716" s="842"/>
    </row>
    <row r="717" spans="1:1" ht="18" x14ac:dyDescent="0.25">
      <c r="A717" s="842"/>
    </row>
    <row r="718" spans="1:1" ht="18" x14ac:dyDescent="0.25">
      <c r="A718" s="842"/>
    </row>
    <row r="719" spans="1:1" ht="18" x14ac:dyDescent="0.25">
      <c r="A719" s="842"/>
    </row>
    <row r="720" spans="1:1" ht="18" x14ac:dyDescent="0.25">
      <c r="A720" s="842"/>
    </row>
    <row r="721" spans="1:1" ht="18" x14ac:dyDescent="0.25">
      <c r="A721" s="842"/>
    </row>
    <row r="722" spans="1:1" ht="18" x14ac:dyDescent="0.25">
      <c r="A722" s="842"/>
    </row>
    <row r="723" spans="1:1" ht="18" x14ac:dyDescent="0.25">
      <c r="A723" s="842"/>
    </row>
    <row r="724" spans="1:1" ht="18" x14ac:dyDescent="0.25">
      <c r="A724" s="842"/>
    </row>
    <row r="725" spans="1:1" ht="18" x14ac:dyDescent="0.25">
      <c r="A725" s="842"/>
    </row>
    <row r="726" spans="1:1" ht="18" x14ac:dyDescent="0.25">
      <c r="A726" s="842"/>
    </row>
    <row r="727" spans="1:1" ht="18" x14ac:dyDescent="0.25">
      <c r="A727" s="842"/>
    </row>
    <row r="728" spans="1:1" ht="18" x14ac:dyDescent="0.25">
      <c r="A728" s="842"/>
    </row>
    <row r="729" spans="1:1" ht="18" x14ac:dyDescent="0.25">
      <c r="A729" s="842"/>
    </row>
    <row r="730" spans="1:1" ht="18" x14ac:dyDescent="0.25">
      <c r="A730" s="842"/>
    </row>
    <row r="731" spans="1:1" ht="18" x14ac:dyDescent="0.25">
      <c r="A731" s="842"/>
    </row>
    <row r="732" spans="1:1" ht="18" x14ac:dyDescent="0.25">
      <c r="A732" s="842"/>
    </row>
    <row r="733" spans="1:1" ht="18" x14ac:dyDescent="0.25">
      <c r="A733" s="842"/>
    </row>
    <row r="734" spans="1:1" ht="18" x14ac:dyDescent="0.25">
      <c r="A734" s="842"/>
    </row>
    <row r="735" spans="1:1" ht="18" x14ac:dyDescent="0.25">
      <c r="A735" s="842"/>
    </row>
    <row r="736" spans="1:1" ht="18" x14ac:dyDescent="0.25">
      <c r="A736" s="842"/>
    </row>
    <row r="737" spans="1:1" ht="18" x14ac:dyDescent="0.25">
      <c r="A737" s="842"/>
    </row>
    <row r="738" spans="1:1" ht="18" x14ac:dyDescent="0.25">
      <c r="A738" s="842"/>
    </row>
    <row r="739" spans="1:1" ht="18" x14ac:dyDescent="0.25">
      <c r="A739" s="842"/>
    </row>
    <row r="740" spans="1:1" ht="18" x14ac:dyDescent="0.25">
      <c r="A740" s="842"/>
    </row>
    <row r="741" spans="1:1" ht="18" x14ac:dyDescent="0.25">
      <c r="A741" s="842"/>
    </row>
    <row r="742" spans="1:1" ht="18" x14ac:dyDescent="0.25">
      <c r="A742" s="842"/>
    </row>
    <row r="743" spans="1:1" ht="18" x14ac:dyDescent="0.25">
      <c r="A743" s="842"/>
    </row>
    <row r="744" spans="1:1" ht="18" x14ac:dyDescent="0.25">
      <c r="A744" s="842"/>
    </row>
    <row r="745" spans="1:1" ht="18" x14ac:dyDescent="0.25">
      <c r="A745" s="842"/>
    </row>
    <row r="746" spans="1:1" ht="18" x14ac:dyDescent="0.25">
      <c r="A746" s="842"/>
    </row>
    <row r="747" spans="1:1" ht="18" x14ac:dyDescent="0.25">
      <c r="A747" s="842"/>
    </row>
    <row r="748" spans="1:1" ht="18" x14ac:dyDescent="0.25">
      <c r="A748" s="842"/>
    </row>
    <row r="749" spans="1:1" ht="18" x14ac:dyDescent="0.25">
      <c r="A749" s="842"/>
    </row>
    <row r="750" spans="1:1" ht="18" x14ac:dyDescent="0.25">
      <c r="A750" s="842"/>
    </row>
    <row r="751" spans="1:1" ht="18" x14ac:dyDescent="0.25">
      <c r="A751" s="842"/>
    </row>
    <row r="752" spans="1:1" ht="18" x14ac:dyDescent="0.25">
      <c r="A752" s="842"/>
    </row>
    <row r="753" spans="1:1" ht="18" x14ac:dyDescent="0.25">
      <c r="A753" s="842"/>
    </row>
    <row r="754" spans="1:1" ht="18" x14ac:dyDescent="0.25">
      <c r="A754" s="842"/>
    </row>
    <row r="755" spans="1:1" ht="18" x14ac:dyDescent="0.25">
      <c r="A755" s="842"/>
    </row>
    <row r="756" spans="1:1" ht="18" x14ac:dyDescent="0.25">
      <c r="A756" s="842"/>
    </row>
    <row r="757" spans="1:1" ht="18" x14ac:dyDescent="0.25">
      <c r="A757" s="842"/>
    </row>
    <row r="758" spans="1:1" ht="18" x14ac:dyDescent="0.25">
      <c r="A758" s="842"/>
    </row>
    <row r="759" spans="1:1" ht="18" x14ac:dyDescent="0.25">
      <c r="A759" s="842"/>
    </row>
    <row r="760" spans="1:1" ht="18" x14ac:dyDescent="0.25">
      <c r="A760" s="842"/>
    </row>
    <row r="761" spans="1:1" ht="18" x14ac:dyDescent="0.25">
      <c r="A761" s="842"/>
    </row>
    <row r="762" spans="1:1" ht="18" x14ac:dyDescent="0.25">
      <c r="A762" s="842"/>
    </row>
    <row r="763" spans="1:1" ht="18" x14ac:dyDescent="0.25">
      <c r="A763" s="842"/>
    </row>
    <row r="764" spans="1:1" ht="18" x14ac:dyDescent="0.25">
      <c r="A764" s="842"/>
    </row>
    <row r="765" spans="1:1" ht="18" x14ac:dyDescent="0.25">
      <c r="A765" s="842"/>
    </row>
    <row r="766" spans="1:1" ht="18" x14ac:dyDescent="0.25">
      <c r="A766" s="842"/>
    </row>
    <row r="767" spans="1:1" ht="18" x14ac:dyDescent="0.25">
      <c r="A767" s="842"/>
    </row>
    <row r="768" spans="1:1" ht="18" x14ac:dyDescent="0.25">
      <c r="A768" s="842"/>
    </row>
    <row r="769" spans="1:1" ht="18" x14ac:dyDescent="0.25">
      <c r="A769" s="842"/>
    </row>
    <row r="770" spans="1:1" ht="18" x14ac:dyDescent="0.25">
      <c r="A770" s="842"/>
    </row>
    <row r="771" spans="1:1" ht="18" x14ac:dyDescent="0.25">
      <c r="A771" s="842"/>
    </row>
    <row r="772" spans="1:1" ht="18" x14ac:dyDescent="0.25">
      <c r="A772" s="842"/>
    </row>
    <row r="773" spans="1:1" ht="18" x14ac:dyDescent="0.25">
      <c r="A773" s="842"/>
    </row>
    <row r="774" spans="1:1" ht="18" x14ac:dyDescent="0.25">
      <c r="A774" s="842"/>
    </row>
    <row r="775" spans="1:1" ht="18" x14ac:dyDescent="0.25">
      <c r="A775" s="842"/>
    </row>
    <row r="776" spans="1:1" ht="18" x14ac:dyDescent="0.25">
      <c r="A776" s="842"/>
    </row>
    <row r="777" spans="1:1" ht="18" x14ac:dyDescent="0.25">
      <c r="A777" s="842"/>
    </row>
    <row r="778" spans="1:1" ht="18" x14ac:dyDescent="0.25">
      <c r="A778" s="842"/>
    </row>
    <row r="779" spans="1:1" ht="18" x14ac:dyDescent="0.25">
      <c r="A779" s="842"/>
    </row>
    <row r="780" spans="1:1" ht="18" x14ac:dyDescent="0.25">
      <c r="A780" s="842"/>
    </row>
    <row r="781" spans="1:1" ht="18" x14ac:dyDescent="0.25">
      <c r="A781" s="842"/>
    </row>
    <row r="782" spans="1:1" ht="18" x14ac:dyDescent="0.25">
      <c r="A782" s="842"/>
    </row>
    <row r="783" spans="1:1" ht="18" x14ac:dyDescent="0.25">
      <c r="A783" s="842"/>
    </row>
    <row r="784" spans="1:1" ht="18" x14ac:dyDescent="0.25">
      <c r="A784" s="842"/>
    </row>
    <row r="785" spans="1:1" ht="18" x14ac:dyDescent="0.25">
      <c r="A785" s="842"/>
    </row>
    <row r="786" spans="1:1" ht="18" x14ac:dyDescent="0.25">
      <c r="A786" s="842"/>
    </row>
    <row r="787" spans="1:1" ht="18" x14ac:dyDescent="0.25">
      <c r="A787" s="842"/>
    </row>
    <row r="788" spans="1:1" ht="18" x14ac:dyDescent="0.25">
      <c r="A788" s="842"/>
    </row>
    <row r="789" spans="1:1" ht="18" x14ac:dyDescent="0.25">
      <c r="A789" s="842"/>
    </row>
    <row r="790" spans="1:1" ht="18" x14ac:dyDescent="0.25">
      <c r="A790" s="842"/>
    </row>
    <row r="791" spans="1:1" ht="18" x14ac:dyDescent="0.25">
      <c r="A791" s="842"/>
    </row>
    <row r="792" spans="1:1" ht="18" x14ac:dyDescent="0.25">
      <c r="A792" s="842"/>
    </row>
    <row r="793" spans="1:1" ht="18" x14ac:dyDescent="0.25">
      <c r="A793" s="842"/>
    </row>
    <row r="794" spans="1:1" ht="18" x14ac:dyDescent="0.25">
      <c r="A794" s="842"/>
    </row>
    <row r="795" spans="1:1" ht="18" x14ac:dyDescent="0.25">
      <c r="A795" s="842"/>
    </row>
    <row r="796" spans="1:1" ht="18" x14ac:dyDescent="0.25">
      <c r="A796" s="842"/>
    </row>
    <row r="797" spans="1:1" ht="18" x14ac:dyDescent="0.25">
      <c r="A797" s="842"/>
    </row>
    <row r="798" spans="1:1" ht="18" x14ac:dyDescent="0.25">
      <c r="A798" s="842"/>
    </row>
    <row r="799" spans="1:1" ht="18" x14ac:dyDescent="0.25">
      <c r="A799" s="842"/>
    </row>
    <row r="800" spans="1:1" ht="18" x14ac:dyDescent="0.25">
      <c r="A800" s="842"/>
    </row>
    <row r="801" spans="1:1" ht="18" x14ac:dyDescent="0.25">
      <c r="A801" s="842"/>
    </row>
    <row r="802" spans="1:1" ht="18" x14ac:dyDescent="0.25">
      <c r="A802" s="842"/>
    </row>
    <row r="803" spans="1:1" ht="18" x14ac:dyDescent="0.25">
      <c r="A803" s="842"/>
    </row>
    <row r="804" spans="1:1" ht="18" x14ac:dyDescent="0.25">
      <c r="A804" s="842"/>
    </row>
    <row r="805" spans="1:1" ht="18" x14ac:dyDescent="0.25">
      <c r="A805" s="842"/>
    </row>
    <row r="806" spans="1:1" ht="18" x14ac:dyDescent="0.25">
      <c r="A806" s="842"/>
    </row>
    <row r="807" spans="1:1" ht="18" x14ac:dyDescent="0.25">
      <c r="A807" s="842"/>
    </row>
    <row r="808" spans="1:1" ht="18" x14ac:dyDescent="0.25">
      <c r="A808" s="842"/>
    </row>
    <row r="809" spans="1:1" ht="18" x14ac:dyDescent="0.25">
      <c r="A809" s="842"/>
    </row>
    <row r="810" spans="1:1" ht="18" x14ac:dyDescent="0.25">
      <c r="A810" s="842"/>
    </row>
    <row r="811" spans="1:1" ht="18" x14ac:dyDescent="0.25">
      <c r="A811" s="842"/>
    </row>
    <row r="812" spans="1:1" ht="18" x14ac:dyDescent="0.25">
      <c r="A812" s="842"/>
    </row>
    <row r="813" spans="1:1" ht="18" x14ac:dyDescent="0.25">
      <c r="A813" s="842"/>
    </row>
    <row r="814" spans="1:1" ht="18" x14ac:dyDescent="0.25">
      <c r="A814" s="842"/>
    </row>
    <row r="815" spans="1:1" ht="18" x14ac:dyDescent="0.25">
      <c r="A815" s="842"/>
    </row>
    <row r="816" spans="1:1" ht="18" x14ac:dyDescent="0.25">
      <c r="A816" s="842"/>
    </row>
    <row r="817" spans="1:1" ht="18" x14ac:dyDescent="0.25">
      <c r="A817" s="842"/>
    </row>
    <row r="818" spans="1:1" ht="18" x14ac:dyDescent="0.25">
      <c r="A818" s="842"/>
    </row>
    <row r="819" spans="1:1" ht="18" x14ac:dyDescent="0.25">
      <c r="A819" s="842"/>
    </row>
    <row r="820" spans="1:1" ht="18" x14ac:dyDescent="0.25">
      <c r="A820" s="842"/>
    </row>
    <row r="821" spans="1:1" ht="18" x14ac:dyDescent="0.25">
      <c r="A821" s="842"/>
    </row>
    <row r="822" spans="1:1" ht="18" x14ac:dyDescent="0.25">
      <c r="A822" s="842"/>
    </row>
    <row r="823" spans="1:1" ht="18" x14ac:dyDescent="0.25">
      <c r="A823" s="842"/>
    </row>
    <row r="824" spans="1:1" ht="18" x14ac:dyDescent="0.25">
      <c r="A824" s="842"/>
    </row>
    <row r="825" spans="1:1" ht="18" x14ac:dyDescent="0.25">
      <c r="A825" s="842"/>
    </row>
    <row r="826" spans="1:1" ht="18" x14ac:dyDescent="0.25">
      <c r="A826" s="842"/>
    </row>
    <row r="827" spans="1:1" ht="18" x14ac:dyDescent="0.25">
      <c r="A827" s="842"/>
    </row>
    <row r="828" spans="1:1" ht="18" x14ac:dyDescent="0.25">
      <c r="A828" s="842"/>
    </row>
    <row r="829" spans="1:1" ht="18" x14ac:dyDescent="0.25">
      <c r="A829" s="842"/>
    </row>
    <row r="830" spans="1:1" ht="18" x14ac:dyDescent="0.25">
      <c r="A830" s="842"/>
    </row>
    <row r="831" spans="1:1" ht="18" x14ac:dyDescent="0.25">
      <c r="A831" s="842"/>
    </row>
    <row r="832" spans="1:1" ht="18" x14ac:dyDescent="0.25">
      <c r="A832" s="842"/>
    </row>
    <row r="833" spans="1:1" ht="18" x14ac:dyDescent="0.25">
      <c r="A833" s="842"/>
    </row>
    <row r="834" spans="1:1" ht="18" x14ac:dyDescent="0.25">
      <c r="A834" s="842"/>
    </row>
    <row r="835" spans="1:1" ht="18" x14ac:dyDescent="0.25">
      <c r="A835" s="842"/>
    </row>
    <row r="836" spans="1:1" ht="18" x14ac:dyDescent="0.25">
      <c r="A836" s="842"/>
    </row>
    <row r="837" spans="1:1" ht="18" x14ac:dyDescent="0.25">
      <c r="A837" s="842"/>
    </row>
    <row r="838" spans="1:1" ht="18" x14ac:dyDescent="0.25">
      <c r="A838" s="842"/>
    </row>
    <row r="839" spans="1:1" ht="18" x14ac:dyDescent="0.25">
      <c r="A839" s="842"/>
    </row>
    <row r="840" spans="1:1" ht="18" x14ac:dyDescent="0.25">
      <c r="A840" s="842"/>
    </row>
    <row r="841" spans="1:1" ht="18" x14ac:dyDescent="0.25">
      <c r="A841" s="842"/>
    </row>
    <row r="842" spans="1:1" ht="18" x14ac:dyDescent="0.25">
      <c r="A842" s="842"/>
    </row>
    <row r="843" spans="1:1" ht="18" x14ac:dyDescent="0.25">
      <c r="A843" s="842"/>
    </row>
    <row r="844" spans="1:1" ht="18" x14ac:dyDescent="0.25">
      <c r="A844" s="842"/>
    </row>
    <row r="845" spans="1:1" ht="18" x14ac:dyDescent="0.25">
      <c r="A845" s="842"/>
    </row>
    <row r="846" spans="1:1" ht="18" x14ac:dyDescent="0.25">
      <c r="A846" s="842"/>
    </row>
    <row r="847" spans="1:1" ht="18" x14ac:dyDescent="0.25">
      <c r="A847" s="842"/>
    </row>
    <row r="848" spans="1:1" ht="18" x14ac:dyDescent="0.25">
      <c r="A848" s="842"/>
    </row>
    <row r="849" spans="1:1" ht="18" x14ac:dyDescent="0.25">
      <c r="A849" s="842"/>
    </row>
    <row r="850" spans="1:1" ht="18" x14ac:dyDescent="0.25">
      <c r="A850" s="842"/>
    </row>
    <row r="851" spans="1:1" ht="18" x14ac:dyDescent="0.25">
      <c r="A851" s="842"/>
    </row>
    <row r="852" spans="1:1" ht="18" x14ac:dyDescent="0.25">
      <c r="A852" s="842"/>
    </row>
    <row r="853" spans="1:1" ht="18" x14ac:dyDescent="0.25">
      <c r="A853" s="842"/>
    </row>
    <row r="854" spans="1:1" ht="18" x14ac:dyDescent="0.25">
      <c r="A854" s="842"/>
    </row>
    <row r="855" spans="1:1" ht="18" x14ac:dyDescent="0.25">
      <c r="A855" s="842"/>
    </row>
    <row r="856" spans="1:1" ht="18" x14ac:dyDescent="0.25">
      <c r="A856" s="842"/>
    </row>
    <row r="857" spans="1:1" ht="18" x14ac:dyDescent="0.25">
      <c r="A857" s="842"/>
    </row>
    <row r="858" spans="1:1" ht="18" x14ac:dyDescent="0.25">
      <c r="A858" s="842"/>
    </row>
    <row r="859" spans="1:1" ht="18" x14ac:dyDescent="0.25">
      <c r="A859" s="842"/>
    </row>
    <row r="860" spans="1:1" ht="18" x14ac:dyDescent="0.25">
      <c r="A860" s="842"/>
    </row>
    <row r="861" spans="1:1" ht="18" x14ac:dyDescent="0.25">
      <c r="A861" s="842"/>
    </row>
    <row r="862" spans="1:1" ht="18" x14ac:dyDescent="0.25">
      <c r="A862" s="842"/>
    </row>
    <row r="863" spans="1:1" ht="18" x14ac:dyDescent="0.25">
      <c r="A863" s="842"/>
    </row>
    <row r="864" spans="1:1" ht="18" x14ac:dyDescent="0.25">
      <c r="A864" s="842"/>
    </row>
    <row r="865" spans="1:1" ht="18" x14ac:dyDescent="0.25">
      <c r="A865" s="842"/>
    </row>
    <row r="866" spans="1:1" ht="18" x14ac:dyDescent="0.25">
      <c r="A866" s="842"/>
    </row>
    <row r="867" spans="1:1" ht="18" x14ac:dyDescent="0.25">
      <c r="A867" s="842"/>
    </row>
    <row r="868" spans="1:1" ht="18" x14ac:dyDescent="0.25">
      <c r="A868" s="842"/>
    </row>
    <row r="869" spans="1:1" ht="18" x14ac:dyDescent="0.25">
      <c r="A869" s="842"/>
    </row>
    <row r="870" spans="1:1" ht="18" x14ac:dyDescent="0.25">
      <c r="A870" s="842"/>
    </row>
    <row r="871" spans="1:1" ht="18" x14ac:dyDescent="0.25">
      <c r="A871" s="842"/>
    </row>
    <row r="872" spans="1:1" ht="18" x14ac:dyDescent="0.25">
      <c r="A872" s="842"/>
    </row>
    <row r="873" spans="1:1" ht="18" x14ac:dyDescent="0.25">
      <c r="A873" s="842"/>
    </row>
    <row r="874" spans="1:1" ht="18" x14ac:dyDescent="0.25">
      <c r="A874" s="842"/>
    </row>
    <row r="875" spans="1:1" ht="18" x14ac:dyDescent="0.25">
      <c r="A875" s="842"/>
    </row>
    <row r="876" spans="1:1" ht="18" x14ac:dyDescent="0.25">
      <c r="A876" s="842"/>
    </row>
    <row r="877" spans="1:1" ht="18" x14ac:dyDescent="0.25">
      <c r="A877" s="842"/>
    </row>
    <row r="878" spans="1:1" ht="18" x14ac:dyDescent="0.25">
      <c r="A878" s="842"/>
    </row>
    <row r="879" spans="1:1" ht="18" x14ac:dyDescent="0.25">
      <c r="A879" s="842"/>
    </row>
    <row r="880" spans="1:1" ht="18" x14ac:dyDescent="0.25">
      <c r="A880" s="842"/>
    </row>
    <row r="881" spans="1:1" ht="18" x14ac:dyDescent="0.25">
      <c r="A881" s="842"/>
    </row>
    <row r="882" spans="1:1" ht="18" x14ac:dyDescent="0.25">
      <c r="A882" s="842"/>
    </row>
    <row r="883" spans="1:1" ht="18" x14ac:dyDescent="0.25">
      <c r="A883" s="842"/>
    </row>
    <row r="884" spans="1:1" ht="18" x14ac:dyDescent="0.25">
      <c r="A884" s="842"/>
    </row>
    <row r="885" spans="1:1" ht="18" x14ac:dyDescent="0.25">
      <c r="A885" s="842"/>
    </row>
    <row r="886" spans="1:1" ht="18" x14ac:dyDescent="0.25">
      <c r="A886" s="842"/>
    </row>
    <row r="887" spans="1:1" ht="18" x14ac:dyDescent="0.25">
      <c r="A887" s="842"/>
    </row>
    <row r="888" spans="1:1" ht="18" x14ac:dyDescent="0.25">
      <c r="A888" s="842"/>
    </row>
    <row r="889" spans="1:1" ht="18" x14ac:dyDescent="0.25">
      <c r="A889" s="842"/>
    </row>
    <row r="890" spans="1:1" ht="18" x14ac:dyDescent="0.25">
      <c r="A890" s="842"/>
    </row>
    <row r="891" spans="1:1" ht="18" x14ac:dyDescent="0.25">
      <c r="A891" s="842"/>
    </row>
    <row r="892" spans="1:1" ht="18" x14ac:dyDescent="0.25">
      <c r="A892" s="842"/>
    </row>
    <row r="893" spans="1:1" ht="18" x14ac:dyDescent="0.25">
      <c r="A893" s="842"/>
    </row>
    <row r="894" spans="1:1" ht="18" x14ac:dyDescent="0.25">
      <c r="A894" s="842"/>
    </row>
    <row r="895" spans="1:1" ht="18" x14ac:dyDescent="0.25">
      <c r="A895" s="842"/>
    </row>
    <row r="896" spans="1:1" ht="18" x14ac:dyDescent="0.25">
      <c r="A896" s="842"/>
    </row>
    <row r="897" spans="1:1" ht="18" x14ac:dyDescent="0.25">
      <c r="A897" s="842"/>
    </row>
    <row r="898" spans="1:1" ht="18" x14ac:dyDescent="0.25">
      <c r="A898" s="842"/>
    </row>
    <row r="899" spans="1:1" ht="18" x14ac:dyDescent="0.25">
      <c r="A899" s="842"/>
    </row>
    <row r="900" spans="1:1" ht="18" x14ac:dyDescent="0.25">
      <c r="A900" s="842"/>
    </row>
    <row r="901" spans="1:1" ht="18" x14ac:dyDescent="0.25">
      <c r="A901" s="842"/>
    </row>
    <row r="902" spans="1:1" ht="18" x14ac:dyDescent="0.25">
      <c r="A902" s="842"/>
    </row>
    <row r="903" spans="1:1" ht="18" x14ac:dyDescent="0.25">
      <c r="A903" s="842"/>
    </row>
    <row r="904" spans="1:1" ht="18" x14ac:dyDescent="0.25">
      <c r="A904" s="842"/>
    </row>
    <row r="905" spans="1:1" ht="18" x14ac:dyDescent="0.25">
      <c r="A905" s="842"/>
    </row>
    <row r="906" spans="1:1" ht="18" x14ac:dyDescent="0.25">
      <c r="A906" s="842"/>
    </row>
    <row r="907" spans="1:1" ht="18" x14ac:dyDescent="0.25">
      <c r="A907" s="842"/>
    </row>
    <row r="908" spans="1:1" ht="18" x14ac:dyDescent="0.25">
      <c r="A908" s="842"/>
    </row>
    <row r="909" spans="1:1" ht="18" x14ac:dyDescent="0.25">
      <c r="A909" s="842"/>
    </row>
    <row r="910" spans="1:1" ht="18" x14ac:dyDescent="0.25">
      <c r="A910" s="842"/>
    </row>
    <row r="911" spans="1:1" ht="18" x14ac:dyDescent="0.25">
      <c r="A911" s="842"/>
    </row>
    <row r="912" spans="1:1" ht="18" x14ac:dyDescent="0.25">
      <c r="A912" s="842"/>
    </row>
    <row r="913" spans="1:1" ht="18" x14ac:dyDescent="0.25">
      <c r="A913" s="842"/>
    </row>
    <row r="914" spans="1:1" ht="18" x14ac:dyDescent="0.25">
      <c r="A914" s="842"/>
    </row>
    <row r="915" spans="1:1" ht="18" x14ac:dyDescent="0.25">
      <c r="A915" s="842"/>
    </row>
    <row r="916" spans="1:1" ht="18" x14ac:dyDescent="0.25">
      <c r="A916" s="842"/>
    </row>
    <row r="917" spans="1:1" ht="18" x14ac:dyDescent="0.25">
      <c r="A917" s="842"/>
    </row>
    <row r="918" spans="1:1" ht="18" x14ac:dyDescent="0.25">
      <c r="A918" s="842"/>
    </row>
    <row r="919" spans="1:1" ht="18" x14ac:dyDescent="0.25">
      <c r="A919" s="842"/>
    </row>
    <row r="920" spans="1:1" ht="18" x14ac:dyDescent="0.25">
      <c r="A920" s="842"/>
    </row>
    <row r="921" spans="1:1" ht="18" x14ac:dyDescent="0.25">
      <c r="A921" s="842"/>
    </row>
    <row r="922" spans="1:1" ht="18" x14ac:dyDescent="0.25">
      <c r="A922" s="842"/>
    </row>
    <row r="923" spans="1:1" ht="18" x14ac:dyDescent="0.25">
      <c r="A923" s="842"/>
    </row>
    <row r="924" spans="1:1" ht="18" x14ac:dyDescent="0.25">
      <c r="A924" s="842"/>
    </row>
    <row r="925" spans="1:1" ht="18" x14ac:dyDescent="0.25">
      <c r="A925" s="842"/>
    </row>
    <row r="926" spans="1:1" ht="18" x14ac:dyDescent="0.25">
      <c r="A926" s="842"/>
    </row>
    <row r="927" spans="1:1" ht="18" x14ac:dyDescent="0.25">
      <c r="A927" s="842"/>
    </row>
    <row r="928" spans="1:1" ht="18" x14ac:dyDescent="0.25">
      <c r="A928" s="842"/>
    </row>
    <row r="929" spans="1:1" ht="18" x14ac:dyDescent="0.25">
      <c r="A929" s="842"/>
    </row>
    <row r="930" spans="1:1" ht="18" x14ac:dyDescent="0.25">
      <c r="A930" s="842"/>
    </row>
    <row r="931" spans="1:1" ht="18" x14ac:dyDescent="0.25">
      <c r="A931" s="842"/>
    </row>
    <row r="932" spans="1:1" ht="18" x14ac:dyDescent="0.25">
      <c r="A932" s="842"/>
    </row>
    <row r="933" spans="1:1" ht="18" x14ac:dyDescent="0.25">
      <c r="A933" s="842"/>
    </row>
    <row r="934" spans="1:1" ht="18" x14ac:dyDescent="0.25">
      <c r="A934" s="842"/>
    </row>
    <row r="935" spans="1:1" ht="18" x14ac:dyDescent="0.25">
      <c r="A935" s="842"/>
    </row>
    <row r="936" spans="1:1" ht="18" x14ac:dyDescent="0.25">
      <c r="A936" s="842"/>
    </row>
    <row r="937" spans="1:1" ht="18" x14ac:dyDescent="0.25">
      <c r="A937" s="842"/>
    </row>
    <row r="938" spans="1:1" ht="18" x14ac:dyDescent="0.25">
      <c r="A938" s="842"/>
    </row>
    <row r="939" spans="1:1" ht="18" x14ac:dyDescent="0.25">
      <c r="A939" s="842"/>
    </row>
    <row r="940" spans="1:1" ht="18" x14ac:dyDescent="0.25">
      <c r="A940" s="842"/>
    </row>
    <row r="941" spans="1:1" ht="18" x14ac:dyDescent="0.25">
      <c r="A941" s="842"/>
    </row>
    <row r="942" spans="1:1" ht="18" x14ac:dyDescent="0.25">
      <c r="A942" s="842"/>
    </row>
    <row r="943" spans="1:1" ht="18" x14ac:dyDescent="0.25">
      <c r="A943" s="842"/>
    </row>
    <row r="944" spans="1:1" ht="18" x14ac:dyDescent="0.25">
      <c r="A944" s="842"/>
    </row>
    <row r="945" spans="1:1" ht="18" x14ac:dyDescent="0.25">
      <c r="A945" s="842"/>
    </row>
    <row r="946" spans="1:1" ht="18" x14ac:dyDescent="0.25">
      <c r="A946" s="842"/>
    </row>
    <row r="947" spans="1:1" ht="18" x14ac:dyDescent="0.25">
      <c r="A947" s="842"/>
    </row>
    <row r="948" spans="1:1" ht="18" x14ac:dyDescent="0.25">
      <c r="A948" s="842"/>
    </row>
    <row r="949" spans="1:1" ht="18" x14ac:dyDescent="0.25">
      <c r="A949" s="842"/>
    </row>
    <row r="950" spans="1:1" ht="18" x14ac:dyDescent="0.25">
      <c r="A950" s="842"/>
    </row>
    <row r="951" spans="1:1" ht="18" x14ac:dyDescent="0.25">
      <c r="A951" s="842"/>
    </row>
    <row r="952" spans="1:1" ht="18" x14ac:dyDescent="0.25">
      <c r="A952" s="842"/>
    </row>
    <row r="953" spans="1:1" ht="18" x14ac:dyDescent="0.25">
      <c r="A953" s="842"/>
    </row>
    <row r="954" spans="1:1" ht="18" x14ac:dyDescent="0.25">
      <c r="A954" s="842"/>
    </row>
    <row r="955" spans="1:1" ht="18" x14ac:dyDescent="0.25">
      <c r="A955" s="842"/>
    </row>
    <row r="956" spans="1:1" ht="18" x14ac:dyDescent="0.25">
      <c r="A956" s="842"/>
    </row>
    <row r="957" spans="1:1" ht="18" x14ac:dyDescent="0.25">
      <c r="A957" s="842"/>
    </row>
    <row r="958" spans="1:1" ht="18" x14ac:dyDescent="0.25">
      <c r="A958" s="842"/>
    </row>
    <row r="959" spans="1:1" ht="18" x14ac:dyDescent="0.25">
      <c r="A959" s="842"/>
    </row>
    <row r="960" spans="1:1" ht="18" x14ac:dyDescent="0.25">
      <c r="A960" s="842"/>
    </row>
    <row r="961" spans="1:1" ht="18" x14ac:dyDescent="0.25">
      <c r="A961" s="842"/>
    </row>
    <row r="962" spans="1:1" ht="18" x14ac:dyDescent="0.25">
      <c r="A962" s="842"/>
    </row>
    <row r="963" spans="1:1" ht="18" x14ac:dyDescent="0.25">
      <c r="A963" s="842"/>
    </row>
    <row r="964" spans="1:1" ht="18" x14ac:dyDescent="0.25">
      <c r="A964" s="842"/>
    </row>
    <row r="965" spans="1:1" ht="18" x14ac:dyDescent="0.25">
      <c r="A965" s="842"/>
    </row>
    <row r="966" spans="1:1" ht="18" x14ac:dyDescent="0.25">
      <c r="A966" s="842"/>
    </row>
    <row r="967" spans="1:1" ht="18" x14ac:dyDescent="0.25">
      <c r="A967" s="842"/>
    </row>
    <row r="968" spans="1:1" ht="18" x14ac:dyDescent="0.25">
      <c r="A968" s="842"/>
    </row>
    <row r="969" spans="1:1" ht="18" x14ac:dyDescent="0.25">
      <c r="A969" s="842"/>
    </row>
    <row r="970" spans="1:1" ht="18" x14ac:dyDescent="0.25">
      <c r="A970" s="842"/>
    </row>
    <row r="971" spans="1:1" ht="18" x14ac:dyDescent="0.25">
      <c r="A971" s="842"/>
    </row>
    <row r="972" spans="1:1" ht="18" x14ac:dyDescent="0.25">
      <c r="A972" s="842"/>
    </row>
    <row r="973" spans="1:1" ht="18" x14ac:dyDescent="0.25">
      <c r="A973" s="842"/>
    </row>
    <row r="974" spans="1:1" ht="18" x14ac:dyDescent="0.25">
      <c r="A974" s="842"/>
    </row>
    <row r="975" spans="1:1" ht="18" x14ac:dyDescent="0.25">
      <c r="A975" s="842"/>
    </row>
    <row r="976" spans="1:1" ht="18" x14ac:dyDescent="0.25">
      <c r="A976" s="842"/>
    </row>
    <row r="977" spans="1:1" ht="18" x14ac:dyDescent="0.25">
      <c r="A977" s="842"/>
    </row>
    <row r="978" spans="1:1" ht="18" x14ac:dyDescent="0.25">
      <c r="A978" s="842"/>
    </row>
    <row r="979" spans="1:1" ht="18" x14ac:dyDescent="0.25">
      <c r="A979" s="842"/>
    </row>
    <row r="980" spans="1:1" ht="18" x14ac:dyDescent="0.25">
      <c r="A980" s="842"/>
    </row>
    <row r="981" spans="1:1" ht="18" x14ac:dyDescent="0.25">
      <c r="A981" s="842"/>
    </row>
    <row r="982" spans="1:1" ht="18" x14ac:dyDescent="0.25">
      <c r="A982" s="842"/>
    </row>
    <row r="983" spans="1:1" ht="18" x14ac:dyDescent="0.25">
      <c r="A983" s="842"/>
    </row>
    <row r="984" spans="1:1" ht="18" x14ac:dyDescent="0.25">
      <c r="A984" s="842"/>
    </row>
    <row r="985" spans="1:1" ht="18" x14ac:dyDescent="0.25">
      <c r="A985" s="842"/>
    </row>
    <row r="986" spans="1:1" ht="18" x14ac:dyDescent="0.25">
      <c r="A986" s="842"/>
    </row>
    <row r="987" spans="1:1" ht="18" x14ac:dyDescent="0.25">
      <c r="A987" s="842"/>
    </row>
    <row r="988" spans="1:1" ht="18" x14ac:dyDescent="0.25">
      <c r="A988" s="842"/>
    </row>
    <row r="989" spans="1:1" ht="18" x14ac:dyDescent="0.25">
      <c r="A989" s="842"/>
    </row>
    <row r="990" spans="1:1" ht="18" x14ac:dyDescent="0.25">
      <c r="A990" s="842"/>
    </row>
    <row r="991" spans="1:1" ht="18" x14ac:dyDescent="0.25">
      <c r="A991" s="842"/>
    </row>
    <row r="992" spans="1:1" ht="18" x14ac:dyDescent="0.25">
      <c r="A992" s="842"/>
    </row>
    <row r="993" spans="1:1" ht="18" x14ac:dyDescent="0.25">
      <c r="A993" s="842"/>
    </row>
    <row r="994" spans="1:1" ht="18" x14ac:dyDescent="0.25">
      <c r="A994" s="842"/>
    </row>
    <row r="995" spans="1:1" ht="18" x14ac:dyDescent="0.25">
      <c r="A995" s="842"/>
    </row>
    <row r="996" spans="1:1" ht="18" x14ac:dyDescent="0.25">
      <c r="A996" s="842"/>
    </row>
    <row r="997" spans="1:1" ht="18" x14ac:dyDescent="0.25">
      <c r="A997" s="842"/>
    </row>
    <row r="998" spans="1:1" ht="18" x14ac:dyDescent="0.25">
      <c r="A998" s="842"/>
    </row>
    <row r="999" spans="1:1" ht="18" x14ac:dyDescent="0.25">
      <c r="A999" s="842"/>
    </row>
    <row r="1000" spans="1:1" ht="18" x14ac:dyDescent="0.25">
      <c r="A1000" s="842"/>
    </row>
    <row r="1001" spans="1:1" ht="18" x14ac:dyDescent="0.25">
      <c r="A1001" s="842"/>
    </row>
    <row r="1002" spans="1:1" ht="18" x14ac:dyDescent="0.25">
      <c r="A1002" s="842"/>
    </row>
    <row r="1003" spans="1:1" ht="18" x14ac:dyDescent="0.25">
      <c r="A1003" s="842"/>
    </row>
    <row r="1004" spans="1:1" ht="18" x14ac:dyDescent="0.25">
      <c r="A1004" s="842"/>
    </row>
    <row r="1005" spans="1:1" ht="18" x14ac:dyDescent="0.25">
      <c r="A1005" s="842"/>
    </row>
    <row r="1006" spans="1:1" ht="18" x14ac:dyDescent="0.25">
      <c r="A1006" s="842"/>
    </row>
    <row r="1007" spans="1:1" ht="18" x14ac:dyDescent="0.25">
      <c r="A1007" s="842"/>
    </row>
    <row r="1008" spans="1:1" ht="18" x14ac:dyDescent="0.25">
      <c r="A1008" s="842"/>
    </row>
    <row r="1009" spans="1:1" ht="18" x14ac:dyDescent="0.25">
      <c r="A1009" s="842"/>
    </row>
    <row r="1010" spans="1:1" ht="18" x14ac:dyDescent="0.25">
      <c r="A1010" s="842"/>
    </row>
    <row r="1011" spans="1:1" ht="18" x14ac:dyDescent="0.25">
      <c r="A1011" s="842"/>
    </row>
    <row r="1012" spans="1:1" ht="18" x14ac:dyDescent="0.25">
      <c r="A1012" s="842"/>
    </row>
    <row r="1013" spans="1:1" ht="18" x14ac:dyDescent="0.25">
      <c r="A1013" s="842"/>
    </row>
    <row r="1014" spans="1:1" ht="18" x14ac:dyDescent="0.25">
      <c r="A1014" s="842"/>
    </row>
    <row r="1015" spans="1:1" ht="18" x14ac:dyDescent="0.25">
      <c r="A1015" s="842"/>
    </row>
    <row r="1016" spans="1:1" ht="18" x14ac:dyDescent="0.25">
      <c r="A1016" s="842"/>
    </row>
    <row r="1017" spans="1:1" ht="18" x14ac:dyDescent="0.25">
      <c r="A1017" s="842"/>
    </row>
    <row r="1018" spans="1:1" ht="18" x14ac:dyDescent="0.25">
      <c r="A1018" s="842"/>
    </row>
    <row r="1019" spans="1:1" ht="18" x14ac:dyDescent="0.25">
      <c r="A1019" s="842"/>
    </row>
    <row r="1020" spans="1:1" ht="18" x14ac:dyDescent="0.25">
      <c r="A1020" s="842"/>
    </row>
    <row r="1021" spans="1:1" ht="18" x14ac:dyDescent="0.25">
      <c r="A1021" s="842"/>
    </row>
    <row r="1022" spans="1:1" ht="18" x14ac:dyDescent="0.25">
      <c r="A1022" s="842"/>
    </row>
    <row r="1023" spans="1:1" ht="18" x14ac:dyDescent="0.25">
      <c r="A1023" s="842"/>
    </row>
    <row r="1024" spans="1:1" ht="18" x14ac:dyDescent="0.25">
      <c r="A1024" s="842"/>
    </row>
    <row r="1025" spans="1:1" ht="18" x14ac:dyDescent="0.25">
      <c r="A1025" s="842"/>
    </row>
    <row r="1026" spans="1:1" ht="18" x14ac:dyDescent="0.25">
      <c r="A1026" s="842"/>
    </row>
    <row r="1027" spans="1:1" ht="18" x14ac:dyDescent="0.25">
      <c r="A1027" s="842"/>
    </row>
    <row r="1028" spans="1:1" ht="18" x14ac:dyDescent="0.25">
      <c r="A1028" s="842"/>
    </row>
    <row r="1029" spans="1:1" ht="18" x14ac:dyDescent="0.25">
      <c r="A1029" s="842"/>
    </row>
    <row r="1030" spans="1:1" ht="18" x14ac:dyDescent="0.25">
      <c r="A1030" s="842"/>
    </row>
    <row r="1031" spans="1:1" ht="18" x14ac:dyDescent="0.25">
      <c r="A1031" s="842"/>
    </row>
    <row r="1032" spans="1:1" ht="18" x14ac:dyDescent="0.25">
      <c r="A1032" s="842"/>
    </row>
    <row r="1033" spans="1:1" ht="18" x14ac:dyDescent="0.25">
      <c r="A1033" s="842"/>
    </row>
    <row r="1034" spans="1:1" ht="18" x14ac:dyDescent="0.25">
      <c r="A1034" s="842"/>
    </row>
    <row r="1035" spans="1:1" ht="18" x14ac:dyDescent="0.25">
      <c r="A1035" s="842"/>
    </row>
    <row r="1036" spans="1:1" ht="18" x14ac:dyDescent="0.25">
      <c r="A1036" s="842"/>
    </row>
    <row r="1037" spans="1:1" ht="18" x14ac:dyDescent="0.25">
      <c r="A1037" s="842"/>
    </row>
    <row r="1038" spans="1:1" ht="18" x14ac:dyDescent="0.25">
      <c r="A1038" s="842"/>
    </row>
    <row r="1039" spans="1:1" ht="18" x14ac:dyDescent="0.25">
      <c r="A1039" s="842"/>
    </row>
    <row r="1040" spans="1:1" ht="18" x14ac:dyDescent="0.25">
      <c r="A1040" s="842"/>
    </row>
    <row r="1041" spans="1:1" ht="18" x14ac:dyDescent="0.25">
      <c r="A1041" s="842"/>
    </row>
    <row r="1042" spans="1:1" ht="18" x14ac:dyDescent="0.25">
      <c r="A1042" s="842"/>
    </row>
    <row r="1043" spans="1:1" ht="18" x14ac:dyDescent="0.25">
      <c r="A1043" s="842"/>
    </row>
    <row r="1044" spans="1:1" ht="18" x14ac:dyDescent="0.25">
      <c r="A1044" s="842"/>
    </row>
    <row r="1045" spans="1:1" ht="18" x14ac:dyDescent="0.25">
      <c r="A1045" s="842"/>
    </row>
    <row r="1046" spans="1:1" ht="18" x14ac:dyDescent="0.25">
      <c r="A1046" s="842"/>
    </row>
    <row r="1047" spans="1:1" ht="18" x14ac:dyDescent="0.25">
      <c r="A1047" s="842"/>
    </row>
    <row r="1048" spans="1:1" ht="18" x14ac:dyDescent="0.25">
      <c r="A1048" s="842"/>
    </row>
    <row r="1049" spans="1:1" ht="18" x14ac:dyDescent="0.25">
      <c r="A1049" s="842"/>
    </row>
    <row r="1050" spans="1:1" ht="18" x14ac:dyDescent="0.25">
      <c r="A1050" s="842"/>
    </row>
    <row r="1051" spans="1:1" ht="18" x14ac:dyDescent="0.25">
      <c r="A1051" s="842"/>
    </row>
    <row r="1052" spans="1:1" ht="18" x14ac:dyDescent="0.25">
      <c r="A1052" s="842"/>
    </row>
    <row r="1053" spans="1:1" ht="18" x14ac:dyDescent="0.25">
      <c r="A1053" s="842"/>
    </row>
    <row r="1054" spans="1:1" ht="18" x14ac:dyDescent="0.25">
      <c r="A1054" s="842"/>
    </row>
    <row r="1055" spans="1:1" ht="18" x14ac:dyDescent="0.25">
      <c r="A1055" s="842"/>
    </row>
    <row r="1056" spans="1:1" ht="18" x14ac:dyDescent="0.25">
      <c r="A1056" s="842"/>
    </row>
    <row r="1057" spans="1:1" ht="18" x14ac:dyDescent="0.25">
      <c r="A1057" s="842"/>
    </row>
    <row r="1058" spans="1:1" ht="18" x14ac:dyDescent="0.25">
      <c r="A1058" s="842"/>
    </row>
    <row r="1059" spans="1:1" ht="18" x14ac:dyDescent="0.25">
      <c r="A1059" s="842"/>
    </row>
    <row r="1060" spans="1:1" ht="18" x14ac:dyDescent="0.25">
      <c r="A1060" s="842"/>
    </row>
    <row r="1061" spans="1:1" ht="18" x14ac:dyDescent="0.25">
      <c r="A1061" s="842"/>
    </row>
    <row r="1062" spans="1:1" ht="18" x14ac:dyDescent="0.25">
      <c r="A1062" s="842"/>
    </row>
    <row r="1063" spans="1:1" ht="18" x14ac:dyDescent="0.25">
      <c r="A1063" s="842"/>
    </row>
    <row r="1064" spans="1:1" ht="18" x14ac:dyDescent="0.25">
      <c r="A1064" s="842"/>
    </row>
    <row r="1065" spans="1:1" ht="18" x14ac:dyDescent="0.25">
      <c r="A1065" s="842"/>
    </row>
    <row r="1066" spans="1:1" ht="18" x14ac:dyDescent="0.25">
      <c r="A1066" s="842"/>
    </row>
    <row r="1067" spans="1:1" ht="18" x14ac:dyDescent="0.25">
      <c r="A1067" s="842"/>
    </row>
    <row r="1068" spans="1:1" ht="18" x14ac:dyDescent="0.25">
      <c r="A1068" s="842"/>
    </row>
    <row r="1069" spans="1:1" ht="18" x14ac:dyDescent="0.25">
      <c r="A1069" s="842"/>
    </row>
    <row r="1070" spans="1:1" ht="18" x14ac:dyDescent="0.25">
      <c r="A1070" s="842"/>
    </row>
    <row r="1071" spans="1:1" ht="18" x14ac:dyDescent="0.25">
      <c r="A1071" s="842"/>
    </row>
    <row r="1072" spans="1:1" ht="18" x14ac:dyDescent="0.25">
      <c r="A1072" s="842"/>
    </row>
    <row r="1073" spans="1:1" ht="18" x14ac:dyDescent="0.25">
      <c r="A1073" s="842"/>
    </row>
    <row r="1074" spans="1:1" ht="18" x14ac:dyDescent="0.25">
      <c r="A1074" s="842"/>
    </row>
    <row r="1075" spans="1:1" ht="18" x14ac:dyDescent="0.25">
      <c r="A1075" s="842"/>
    </row>
    <row r="1076" spans="1:1" ht="18" x14ac:dyDescent="0.25">
      <c r="A1076" s="842"/>
    </row>
    <row r="1077" spans="1:1" ht="18" x14ac:dyDescent="0.25">
      <c r="A1077" s="842"/>
    </row>
    <row r="1078" spans="1:1" ht="18" x14ac:dyDescent="0.25">
      <c r="A1078" s="842"/>
    </row>
    <row r="1079" spans="1:1" ht="18" x14ac:dyDescent="0.25">
      <c r="A1079" s="842"/>
    </row>
    <row r="1080" spans="1:1" ht="18" x14ac:dyDescent="0.25">
      <c r="A1080" s="842"/>
    </row>
    <row r="1081" spans="1:1" ht="18" x14ac:dyDescent="0.25">
      <c r="A1081" s="842"/>
    </row>
    <row r="1082" spans="1:1" ht="18" x14ac:dyDescent="0.25">
      <c r="A1082" s="842"/>
    </row>
    <row r="1083" spans="1:1" ht="18" x14ac:dyDescent="0.25">
      <c r="A1083" s="842"/>
    </row>
    <row r="1084" spans="1:1" ht="18" x14ac:dyDescent="0.25">
      <c r="A1084" s="842"/>
    </row>
    <row r="1085" spans="1:1" ht="18" x14ac:dyDescent="0.25">
      <c r="A1085" s="842"/>
    </row>
    <row r="1086" spans="1:1" ht="18" x14ac:dyDescent="0.25">
      <c r="A1086" s="842"/>
    </row>
    <row r="1087" spans="1:1" ht="18" x14ac:dyDescent="0.25">
      <c r="A1087" s="842"/>
    </row>
    <row r="1088" spans="1:1" ht="18" x14ac:dyDescent="0.25">
      <c r="A1088" s="842"/>
    </row>
    <row r="1089" spans="1:1" ht="18" x14ac:dyDescent="0.25">
      <c r="A1089" s="842"/>
    </row>
    <row r="1090" spans="1:1" ht="18" x14ac:dyDescent="0.25">
      <c r="A1090" s="842"/>
    </row>
    <row r="1091" spans="1:1" ht="18" x14ac:dyDescent="0.25">
      <c r="A1091" s="842"/>
    </row>
    <row r="1092" spans="1:1" ht="18" x14ac:dyDescent="0.25">
      <c r="A1092" s="842"/>
    </row>
    <row r="1093" spans="1:1" ht="18" x14ac:dyDescent="0.25">
      <c r="A1093" s="842"/>
    </row>
    <row r="1094" spans="1:1" ht="18" x14ac:dyDescent="0.25">
      <c r="A1094" s="842"/>
    </row>
    <row r="1095" spans="1:1" ht="18" x14ac:dyDescent="0.25">
      <c r="A1095" s="842"/>
    </row>
    <row r="1096" spans="1:1" ht="18" x14ac:dyDescent="0.25">
      <c r="A1096" s="842"/>
    </row>
    <row r="1097" spans="1:1" ht="18" x14ac:dyDescent="0.25">
      <c r="A1097" s="842"/>
    </row>
    <row r="1098" spans="1:1" ht="18" x14ac:dyDescent="0.25">
      <c r="A1098" s="842"/>
    </row>
    <row r="1099" spans="1:1" ht="18" x14ac:dyDescent="0.25">
      <c r="A1099" s="842"/>
    </row>
    <row r="1100" spans="1:1" ht="18" x14ac:dyDescent="0.25">
      <c r="A1100" s="842"/>
    </row>
    <row r="1101" spans="1:1" ht="18" x14ac:dyDescent="0.25">
      <c r="A1101" s="842"/>
    </row>
    <row r="1102" spans="1:1" ht="18" x14ac:dyDescent="0.25">
      <c r="A1102" s="842"/>
    </row>
    <row r="1103" spans="1:1" ht="18" x14ac:dyDescent="0.25">
      <c r="A1103" s="842"/>
    </row>
    <row r="1104" spans="1:1" ht="18" x14ac:dyDescent="0.25">
      <c r="A1104" s="842"/>
    </row>
    <row r="1105" spans="1:1" ht="18" x14ac:dyDescent="0.25">
      <c r="A1105" s="842"/>
    </row>
    <row r="1106" spans="1:1" ht="18" x14ac:dyDescent="0.25">
      <c r="A1106" s="842"/>
    </row>
    <row r="1107" spans="1:1" ht="18" x14ac:dyDescent="0.25">
      <c r="A1107" s="842"/>
    </row>
    <row r="1108" spans="1:1" ht="18" x14ac:dyDescent="0.25">
      <c r="A1108" s="842"/>
    </row>
    <row r="1109" spans="1:1" ht="18" x14ac:dyDescent="0.25">
      <c r="A1109" s="842"/>
    </row>
    <row r="1110" spans="1:1" ht="18" x14ac:dyDescent="0.25">
      <c r="A1110" s="842"/>
    </row>
    <row r="1111" spans="1:1" ht="18" x14ac:dyDescent="0.25">
      <c r="A1111" s="842"/>
    </row>
    <row r="1112" spans="1:1" ht="18" x14ac:dyDescent="0.25">
      <c r="A1112" s="842"/>
    </row>
    <row r="1113" spans="1:1" ht="18" x14ac:dyDescent="0.25">
      <c r="A1113" s="842"/>
    </row>
    <row r="1114" spans="1:1" ht="18" x14ac:dyDescent="0.25">
      <c r="A1114" s="842"/>
    </row>
    <row r="1115" spans="1:1" ht="18" x14ac:dyDescent="0.25">
      <c r="A1115" s="842"/>
    </row>
    <row r="1116" spans="1:1" ht="18" x14ac:dyDescent="0.25">
      <c r="A1116" s="842"/>
    </row>
    <row r="1117" spans="1:1" ht="18" x14ac:dyDescent="0.25">
      <c r="A1117" s="842"/>
    </row>
    <row r="1118" spans="1:1" ht="18" x14ac:dyDescent="0.25">
      <c r="A1118" s="842"/>
    </row>
    <row r="1119" spans="1:1" ht="18" x14ac:dyDescent="0.25">
      <c r="A1119" s="842"/>
    </row>
    <row r="1120" spans="1:1" ht="18" x14ac:dyDescent="0.25">
      <c r="A1120" s="842"/>
    </row>
    <row r="1121" spans="1:1" ht="18" x14ac:dyDescent="0.25">
      <c r="A1121" s="842"/>
    </row>
    <row r="1122" spans="1:1" ht="18" x14ac:dyDescent="0.25">
      <c r="A1122" s="842"/>
    </row>
    <row r="1123" spans="1:1" ht="18" x14ac:dyDescent="0.25">
      <c r="A1123" s="842"/>
    </row>
    <row r="1124" spans="1:1" ht="18" x14ac:dyDescent="0.25">
      <c r="A1124" s="842"/>
    </row>
    <row r="1125" spans="1:1" ht="18" x14ac:dyDescent="0.25">
      <c r="A1125" s="842"/>
    </row>
    <row r="1126" spans="1:1" ht="18" x14ac:dyDescent="0.25">
      <c r="A1126" s="842"/>
    </row>
    <row r="1127" spans="1:1" ht="18" x14ac:dyDescent="0.25">
      <c r="A1127" s="842"/>
    </row>
    <row r="1128" spans="1:1" ht="18" x14ac:dyDescent="0.25">
      <c r="A1128" s="842"/>
    </row>
    <row r="1129" spans="1:1" ht="18" x14ac:dyDescent="0.25">
      <c r="A1129" s="842"/>
    </row>
    <row r="1130" spans="1:1" ht="18" x14ac:dyDescent="0.25">
      <c r="A1130" s="842"/>
    </row>
    <row r="1131" spans="1:1" ht="18" x14ac:dyDescent="0.25">
      <c r="A1131" s="842"/>
    </row>
    <row r="1132" spans="1:1" ht="18" x14ac:dyDescent="0.25">
      <c r="A1132" s="842"/>
    </row>
    <row r="1133" spans="1:1" ht="18" x14ac:dyDescent="0.25">
      <c r="A1133" s="842"/>
    </row>
    <row r="1134" spans="1:1" ht="18" x14ac:dyDescent="0.25">
      <c r="A1134" s="842"/>
    </row>
    <row r="1135" spans="1:1" ht="18" x14ac:dyDescent="0.25">
      <c r="A1135" s="842"/>
    </row>
    <row r="1136" spans="1:1" ht="18" x14ac:dyDescent="0.25">
      <c r="A1136" s="842"/>
    </row>
    <row r="1137" spans="1:1" ht="18" x14ac:dyDescent="0.25">
      <c r="A1137" s="842"/>
    </row>
    <row r="1138" spans="1:1" ht="18" x14ac:dyDescent="0.25">
      <c r="A1138" s="842"/>
    </row>
    <row r="1139" spans="1:1" ht="18" x14ac:dyDescent="0.25">
      <c r="A1139" s="842"/>
    </row>
    <row r="1140" spans="1:1" ht="18" x14ac:dyDescent="0.25">
      <c r="A1140" s="842"/>
    </row>
    <row r="1141" spans="1:1" ht="18" x14ac:dyDescent="0.25">
      <c r="A1141" s="842"/>
    </row>
  </sheetData>
  <pageMargins left="0.7" right="0.7" top="0.75" bottom="0.75" header="0.3" footer="0.3"/>
  <pageSetup paperSize="9" fitToWidth="0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E24" sqref="E24"/>
    </sheetView>
  </sheetViews>
  <sheetFormatPr defaultColWidth="10" defaultRowHeight="12.75" customHeight="1" x14ac:dyDescent="0.2"/>
  <cols>
    <col min="1" max="16384" width="10" style="843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showGridLines="0" workbookViewId="0"/>
  </sheetViews>
  <sheetFormatPr defaultColWidth="9" defaultRowHeight="16.5" customHeight="1" x14ac:dyDescent="0.3"/>
  <cols>
    <col min="1" max="1" width="45.125" style="2" customWidth="1"/>
    <col min="2" max="2" width="11.375" style="2" customWidth="1"/>
    <col min="3" max="3" width="13.375" style="2" customWidth="1"/>
    <col min="4" max="5" width="11.25" style="2" customWidth="1"/>
    <col min="6" max="7" width="9" style="19" customWidth="1"/>
    <col min="8" max="14" width="9" style="2" customWidth="1"/>
    <col min="15" max="15" width="8.875" style="2" customWidth="1"/>
    <col min="16" max="16" width="9" style="2" customWidth="1"/>
    <col min="17" max="17" width="17.875" style="2" customWidth="1"/>
    <col min="18" max="16384" width="9" style="2"/>
  </cols>
  <sheetData>
    <row r="1" spans="1:6" ht="18.75" x14ac:dyDescent="0.3">
      <c r="A1" s="18" t="s">
        <v>32</v>
      </c>
      <c r="B1" s="5"/>
      <c r="C1" s="5"/>
      <c r="D1" s="5"/>
      <c r="E1" s="19"/>
    </row>
    <row r="2" spans="1:6" ht="14.25" customHeight="1" x14ac:dyDescent="0.3">
      <c r="A2" s="20"/>
      <c r="B2" s="5"/>
      <c r="C2" s="5"/>
      <c r="D2" s="21" t="e">
        <f>#REF!</f>
        <v>#REF!</v>
      </c>
      <c r="E2" s="22">
        <f>A25</f>
        <v>0</v>
      </c>
      <c r="F2" s="23" t="s">
        <v>33</v>
      </c>
    </row>
    <row r="3" spans="1:6" x14ac:dyDescent="0.3">
      <c r="A3" s="24" t="s">
        <v>18</v>
      </c>
      <c r="B3" s="5"/>
      <c r="C3" s="5"/>
      <c r="D3" s="5"/>
      <c r="E3" s="25" t="s">
        <v>34</v>
      </c>
      <c r="F3" s="2"/>
    </row>
    <row r="4" spans="1:6" ht="16.5" customHeight="1" x14ac:dyDescent="0.3">
      <c r="A4" s="26" t="str">
        <f>CONCATENATE("Ügyfél:   ",Alapa!$C$17)</f>
        <v xml:space="preserve">Ügyfél:   </v>
      </c>
      <c r="B4" s="27" t="s">
        <v>35</v>
      </c>
      <c r="C4" s="28"/>
      <c r="D4" s="29"/>
      <c r="E4" s="25" t="s">
        <v>19</v>
      </c>
      <c r="F4" s="2" t="s">
        <v>18</v>
      </c>
    </row>
    <row r="5" spans="1:6" ht="15.75" customHeight="1" x14ac:dyDescent="0.3">
      <c r="A5" s="26" t="str">
        <f>CONCATENATE("Fordulónap: ",Alapa!$C$12)</f>
        <v xml:space="preserve">Fordulónap: </v>
      </c>
      <c r="B5" s="27" t="s">
        <v>36</v>
      </c>
      <c r="C5" s="30" t="e">
        <f>VLOOKUP(F9,Alapa!$G$2:$H$22,2)</f>
        <v>#N/A</v>
      </c>
      <c r="D5" s="31"/>
      <c r="E5" s="25" t="s">
        <v>21</v>
      </c>
      <c r="F5" s="2" t="s">
        <v>37</v>
      </c>
    </row>
    <row r="6" spans="1:6" x14ac:dyDescent="0.3">
      <c r="A6" s="24"/>
      <c r="B6" s="27" t="s">
        <v>38</v>
      </c>
      <c r="C6" s="32" t="str">
        <f>IF(Alapa!$N$2=0," ",Alapa!$N$2)</f>
        <v xml:space="preserve"> </v>
      </c>
      <c r="D6" s="31"/>
      <c r="E6" s="25" t="s">
        <v>23</v>
      </c>
      <c r="F6" s="2" t="s">
        <v>39</v>
      </c>
    </row>
    <row r="7" spans="1:6" x14ac:dyDescent="0.3">
      <c r="A7" s="33"/>
      <c r="B7" s="5"/>
      <c r="C7" s="5"/>
      <c r="D7" s="5"/>
      <c r="E7" s="25" t="s">
        <v>25</v>
      </c>
      <c r="F7" s="2" t="s">
        <v>40</v>
      </c>
    </row>
    <row r="8" spans="1:6" x14ac:dyDescent="0.3">
      <c r="A8" s="34" t="s">
        <v>41</v>
      </c>
      <c r="B8" s="35" t="str">
        <f>IF(SUM(B11:B13)=0,"",IF(Alapa!U95="","",Alapa!U95))</f>
        <v/>
      </c>
      <c r="C8" s="5"/>
      <c r="D8" s="5"/>
      <c r="E8" s="25"/>
      <c r="F8" s="2"/>
    </row>
    <row r="9" spans="1:6" ht="36" customHeight="1" x14ac:dyDescent="0.3">
      <c r="A9" s="36" t="s">
        <v>42</v>
      </c>
      <c r="B9" s="37" t="s">
        <v>43</v>
      </c>
      <c r="C9" s="37" t="s">
        <v>44</v>
      </c>
      <c r="D9" s="37" t="s">
        <v>45</v>
      </c>
      <c r="E9" s="19" t="s">
        <v>46</v>
      </c>
      <c r="F9" s="38">
        <v>1</v>
      </c>
    </row>
    <row r="10" spans="1:6" x14ac:dyDescent="0.3">
      <c r="A10" s="39" t="s">
        <v>47</v>
      </c>
      <c r="B10" s="40"/>
      <c r="C10" s="41"/>
      <c r="D10" s="41"/>
      <c r="E10" s="19"/>
    </row>
    <row r="11" spans="1:6" x14ac:dyDescent="0.3">
      <c r="A11" s="42" t="s">
        <v>48</v>
      </c>
      <c r="B11" s="43" t="str">
        <f>IF(SUM('KK-08-01'!$F$12:$F$19)=0,"",'KK-08-01'!$F$21)</f>
        <v/>
      </c>
      <c r="C11" s="43">
        <f>IFERROR('KK-08-01'!F25,"")</f>
        <v>0</v>
      </c>
      <c r="D11" s="44" t="s">
        <v>21</v>
      </c>
      <c r="E11" s="19"/>
    </row>
    <row r="12" spans="1:6" x14ac:dyDescent="0.3">
      <c r="A12" s="42" t="s">
        <v>49</v>
      </c>
      <c r="B12" s="43" t="str">
        <f>IF(SUM('KK-08-02'!$F$12:$F$19)=0,"",'KK-08-02'!$F$21)</f>
        <v/>
      </c>
      <c r="C12" s="43">
        <f>IFERROR('KK-08-02'!F25,"")</f>
        <v>0</v>
      </c>
      <c r="D12" s="44" t="s">
        <v>23</v>
      </c>
      <c r="E12" s="19"/>
    </row>
    <row r="13" spans="1:6" x14ac:dyDescent="0.3">
      <c r="A13" s="45" t="s">
        <v>50</v>
      </c>
      <c r="B13" s="46" t="str">
        <f>IF(SUM('KK-08-03'!$F$12:$F$19)=0,"",'KK-08-03'!$F$21)</f>
        <v/>
      </c>
      <c r="C13" s="46">
        <f>IFERROR('KK-08-03'!F25,"")</f>
        <v>0</v>
      </c>
      <c r="D13" s="47" t="s">
        <v>25</v>
      </c>
      <c r="E13" s="19"/>
    </row>
    <row r="14" spans="1:6" x14ac:dyDescent="0.3">
      <c r="A14" s="48"/>
      <c r="B14" s="49"/>
      <c r="C14" s="49"/>
      <c r="D14" s="50"/>
      <c r="E14" s="19"/>
    </row>
    <row r="15" spans="1:6" x14ac:dyDescent="0.3">
      <c r="A15" s="51" t="s">
        <v>51</v>
      </c>
      <c r="B15" s="52"/>
      <c r="C15" s="52"/>
      <c r="D15" s="53"/>
      <c r="E15" s="19"/>
      <c r="F15" s="2"/>
    </row>
    <row r="16" spans="1:6" x14ac:dyDescent="0.3">
      <c r="A16" s="54" t="s">
        <v>48</v>
      </c>
      <c r="B16" s="43" t="str">
        <f>IF('KK-08-01'!$F$26=0,"",'KK-08-01'!$F$26)</f>
        <v/>
      </c>
      <c r="C16" s="55"/>
      <c r="D16" s="44" t="s">
        <v>21</v>
      </c>
      <c r="E16" s="19"/>
      <c r="F16" s="2"/>
    </row>
    <row r="17" spans="1:7" x14ac:dyDescent="0.3">
      <c r="A17" s="42" t="s">
        <v>49</v>
      </c>
      <c r="B17" s="43" t="str">
        <f>IF('KK-08-02'!$F$26=0,"",'KK-08-02'!$F$26)</f>
        <v/>
      </c>
      <c r="C17" s="55"/>
      <c r="D17" s="44" t="s">
        <v>23</v>
      </c>
      <c r="E17" s="19"/>
      <c r="F17" s="2"/>
    </row>
    <row r="18" spans="1:7" x14ac:dyDescent="0.3">
      <c r="A18" s="56" t="s">
        <v>50</v>
      </c>
      <c r="B18" s="57" t="str">
        <f>IF('KK-08-03'!$F$26=0,"",'KK-08-03'!$F$26)</f>
        <v/>
      </c>
      <c r="C18" s="58"/>
      <c r="D18" s="59" t="s">
        <v>25</v>
      </c>
      <c r="E18" s="19"/>
      <c r="F18" s="2"/>
    </row>
    <row r="19" spans="1:7" x14ac:dyDescent="0.3">
      <c r="A19" s="60" t="s">
        <v>52</v>
      </c>
      <c r="B19" s="3"/>
      <c r="C19" s="3"/>
      <c r="D19" s="3"/>
      <c r="E19" s="19"/>
    </row>
    <row r="20" spans="1:7" x14ac:dyDescent="0.3">
      <c r="A20" s="60" t="s">
        <v>53</v>
      </c>
      <c r="B20" s="3"/>
      <c r="C20" s="3"/>
      <c r="D20" s="3"/>
      <c r="E20" s="19"/>
    </row>
    <row r="21" spans="1:7" x14ac:dyDescent="0.3">
      <c r="A21" s="60" t="s">
        <v>54</v>
      </c>
      <c r="B21" s="3"/>
      <c r="C21" s="3"/>
      <c r="D21" s="3"/>
      <c r="E21" s="19"/>
    </row>
    <row r="22" spans="1:7" x14ac:dyDescent="0.3">
      <c r="A22" s="60" t="s">
        <v>55</v>
      </c>
      <c r="B22" s="3"/>
      <c r="C22" s="3"/>
      <c r="D22" s="3"/>
      <c r="E22" s="19"/>
      <c r="G22" s="2"/>
    </row>
    <row r="23" spans="1:7" x14ac:dyDescent="0.3">
      <c r="A23" s="60" t="s">
        <v>56</v>
      </c>
      <c r="B23" s="3"/>
      <c r="C23" s="3"/>
      <c r="D23" s="3"/>
      <c r="E23" s="19"/>
      <c r="G23" s="2"/>
    </row>
    <row r="24" spans="1:7" x14ac:dyDescent="0.3">
      <c r="A24" s="60"/>
      <c r="B24" s="3"/>
      <c r="C24" s="3"/>
      <c r="D24" s="3"/>
      <c r="E24" s="19"/>
      <c r="G24" s="2"/>
    </row>
    <row r="25" spans="1:7" x14ac:dyDescent="0.3">
      <c r="A25" s="60"/>
      <c r="B25" s="3"/>
      <c r="C25" s="3"/>
      <c r="D25" s="3"/>
      <c r="E25" s="19"/>
      <c r="G25" s="2"/>
    </row>
    <row r="26" spans="1:7" x14ac:dyDescent="0.3">
      <c r="A26" s="60"/>
      <c r="B26" s="3"/>
      <c r="C26" s="3"/>
      <c r="D26" s="3"/>
      <c r="E26" s="19"/>
      <c r="G26" s="2"/>
    </row>
  </sheetData>
  <hyperlinks>
    <hyperlink ref="E3" location="TARTALOM!A1" display=" &lt; Tartalom" xr:uid="{00000000-0004-0000-0100-000000000000}"/>
    <hyperlink ref="E4" location="'KK-08'!A1" display="KK-08 " xr:uid="{00000000-0004-0000-0100-000001000000}"/>
    <hyperlink ref="E5" location="'KK-08-01'!A1" display="KK-08-01 " xr:uid="{00000000-0004-0000-0100-000002000000}"/>
    <hyperlink ref="E6" location="'KK-08-02'!A1" display="KK-08-02 " xr:uid="{00000000-0004-0000-0100-000003000000}"/>
    <hyperlink ref="E7" location="'KK-08-03'!A1" display="KK-08-03 " xr:uid="{00000000-0004-0000-0100-000004000000}"/>
    <hyperlink ref="D11" location="'KK-08-01'!A1" display="KK-08-01 " xr:uid="{00000000-0004-0000-0100-000005000000}"/>
    <hyperlink ref="D12" location="'KK-08-02'!A1" display="KK-08-02 " xr:uid="{00000000-0004-0000-0100-000006000000}"/>
    <hyperlink ref="D13" location="'KK-08-03'!A1" display="KK-08-03 " xr:uid="{00000000-0004-0000-0100-000007000000}"/>
    <hyperlink ref="D16" location="'KK-08-01'!A1" display="KK-08-01 " xr:uid="{00000000-0004-0000-0100-000008000000}"/>
    <hyperlink ref="D17" location="'KK-08-02'!A1" display="KK-08-02 " xr:uid="{00000000-0004-0000-0100-000009000000}"/>
    <hyperlink ref="D18" location="'KK-08-03'!A1" display="KK-08-03 " xr:uid="{00000000-0004-0000-0100-00000A000000}"/>
  </hyperlinks>
  <pageMargins left="0.70866141732283505" right="0.70866141732283505" top="0.70866141732283505" bottom="0.70866141732283505" header="0.511811023622047" footer="0.511811023622047"/>
  <pageSetup paperSize="9" scale="85" fitToHeight="2" orientation="portrait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6"/>
  <sheetViews>
    <sheetView showGridLines="0" workbookViewId="0"/>
  </sheetViews>
  <sheetFormatPr defaultColWidth="9" defaultRowHeight="12.75" customHeight="1" x14ac:dyDescent="0.2"/>
  <cols>
    <col min="1" max="1" width="27.875" style="2" customWidth="1"/>
    <col min="2" max="2" width="11.25" style="2" customWidth="1"/>
    <col min="3" max="7" width="10" style="2" customWidth="1"/>
    <col min="8" max="18" width="9" style="2" customWidth="1"/>
    <col min="19" max="16384" width="9" style="2"/>
  </cols>
  <sheetData>
    <row r="1" spans="1:16" ht="15.75" x14ac:dyDescent="0.25">
      <c r="A1" s="61" t="s">
        <v>57</v>
      </c>
      <c r="B1" s="62"/>
      <c r="C1" s="5"/>
      <c r="D1" s="5"/>
      <c r="E1" s="5"/>
      <c r="F1" s="5"/>
      <c r="G1" s="5"/>
    </row>
    <row r="2" spans="1:16" ht="15.75" x14ac:dyDescent="0.25">
      <c r="A2" s="5"/>
      <c r="B2" s="63"/>
      <c r="C2" s="5"/>
      <c r="D2" s="64"/>
      <c r="E2" s="64"/>
      <c r="F2" s="5"/>
      <c r="G2" s="5"/>
      <c r="H2" s="23" t="s">
        <v>58</v>
      </c>
      <c r="L2" s="14" t="s">
        <v>59</v>
      </c>
      <c r="M2" s="14" t="s">
        <v>60</v>
      </c>
      <c r="N2" s="65" t="s">
        <v>61</v>
      </c>
      <c r="O2" s="65" t="s">
        <v>62</v>
      </c>
      <c r="P2" s="65" t="s">
        <v>63</v>
      </c>
    </row>
    <row r="3" spans="1:16" x14ac:dyDescent="0.2">
      <c r="A3" s="66" t="s">
        <v>64</v>
      </c>
      <c r="B3" s="67"/>
      <c r="C3" s="5"/>
      <c r="D3" s="5"/>
      <c r="E3" s="68"/>
      <c r="F3" s="5"/>
      <c r="G3" s="5"/>
      <c r="H3" s="69" t="s">
        <v>34</v>
      </c>
      <c r="J3" s="69"/>
      <c r="N3" s="65"/>
      <c r="O3" s="65"/>
      <c r="P3" s="65"/>
    </row>
    <row r="4" spans="1:16" ht="16.5" x14ac:dyDescent="0.3">
      <c r="A4" s="26" t="str">
        <f>CONCATENATE("Ügyfél:   ",Alapa!$C$17)</f>
        <v xml:space="preserve">Ügyfél:   </v>
      </c>
      <c r="B4" s="70"/>
      <c r="C4" s="27" t="s">
        <v>35</v>
      </c>
      <c r="D4" s="71"/>
      <c r="E4" s="72"/>
      <c r="F4" s="73"/>
      <c r="G4" s="74"/>
      <c r="H4" s="25" t="s">
        <v>19</v>
      </c>
      <c r="I4" s="2" t="s">
        <v>18</v>
      </c>
    </row>
    <row r="5" spans="1:16" ht="16.5" x14ac:dyDescent="0.3">
      <c r="A5" s="26" t="str">
        <f>CONCATENATE("Fordulónap: ",Alapa!$C$12)</f>
        <v xml:space="preserve">Fordulónap: </v>
      </c>
      <c r="B5" s="70"/>
      <c r="C5" s="27" t="s">
        <v>46</v>
      </c>
      <c r="D5" s="30" t="e">
        <f>VLOOKUP(I8,Alapa!$G$2:$J$22,2)</f>
        <v>#N/A</v>
      </c>
      <c r="E5" s="75"/>
      <c r="F5" s="70"/>
      <c r="G5" s="76"/>
      <c r="H5" s="25" t="s">
        <v>21</v>
      </c>
      <c r="I5" s="2" t="s">
        <v>20</v>
      </c>
    </row>
    <row r="6" spans="1:16" ht="16.5" customHeight="1" x14ac:dyDescent="0.3">
      <c r="A6" s="33"/>
      <c r="B6" s="67"/>
      <c r="C6" s="27" t="s">
        <v>38</v>
      </c>
      <c r="D6" s="77" t="str">
        <f>IF(Alapa!$N$2=0," ",Alapa!$N$2)</f>
        <v xml:space="preserve"> </v>
      </c>
      <c r="E6" s="78"/>
      <c r="F6" s="79"/>
      <c r="G6" s="80"/>
      <c r="H6" s="25" t="s">
        <v>23</v>
      </c>
      <c r="I6" s="2" t="s">
        <v>22</v>
      </c>
    </row>
    <row r="7" spans="1:16" ht="16.5" customHeight="1" x14ac:dyDescent="0.3">
      <c r="A7" s="33" t="s">
        <v>65</v>
      </c>
      <c r="B7" s="67"/>
      <c r="C7" s="33" t="s">
        <v>66</v>
      </c>
      <c r="D7" s="5"/>
      <c r="E7" s="5"/>
      <c r="F7" s="81"/>
      <c r="G7" s="81"/>
      <c r="H7" s="25" t="s">
        <v>25</v>
      </c>
      <c r="I7" s="2" t="s">
        <v>24</v>
      </c>
      <c r="J7" s="82"/>
      <c r="K7" s="82"/>
    </row>
    <row r="8" spans="1:16" ht="16.5" customHeight="1" x14ac:dyDescent="0.2">
      <c r="A8" s="27" t="s">
        <v>67</v>
      </c>
      <c r="B8" s="83"/>
      <c r="C8" s="84"/>
      <c r="D8" s="85" t="s">
        <v>68</v>
      </c>
      <c r="E8" s="86"/>
      <c r="F8" s="70"/>
      <c r="G8" s="76"/>
      <c r="H8" s="2" t="s">
        <v>46</v>
      </c>
      <c r="I8" s="38">
        <v>1</v>
      </c>
      <c r="J8" s="82"/>
    </row>
    <row r="9" spans="1:16" ht="16.5" customHeight="1" x14ac:dyDescent="0.2">
      <c r="A9" s="5"/>
      <c r="B9" s="63"/>
      <c r="C9" s="5"/>
      <c r="D9" s="5"/>
      <c r="E9" s="5"/>
      <c r="F9" s="5"/>
      <c r="G9" s="5"/>
      <c r="H9" s="82" t="s">
        <v>69</v>
      </c>
      <c r="I9" s="82"/>
      <c r="J9" s="82"/>
      <c r="K9" s="82"/>
      <c r="L9" s="82"/>
    </row>
    <row r="10" spans="1:16" ht="27" x14ac:dyDescent="0.3">
      <c r="A10" s="87" t="s">
        <v>70</v>
      </c>
      <c r="B10" s="846" t="str">
        <f>Alapa!$C$33&amp;" "&amp;Alapa!$D$34&amp;"  "&amp;"ELŐZŐ ÉV"</f>
        <v xml:space="preserve">   ELŐZŐ ÉV</v>
      </c>
      <c r="C10" s="88" t="s">
        <v>71</v>
      </c>
      <c r="D10" s="848" t="s">
        <v>72</v>
      </c>
      <c r="E10" s="849"/>
      <c r="F10" s="89" t="s">
        <v>73</v>
      </c>
      <c r="G10" s="90" t="s">
        <v>74</v>
      </c>
      <c r="H10" s="82" t="s">
        <v>75</v>
      </c>
      <c r="I10" s="82" t="s">
        <v>76</v>
      </c>
      <c r="L10" s="82"/>
      <c r="M10" s="82"/>
    </row>
    <row r="11" spans="1:16" ht="16.5" customHeight="1" x14ac:dyDescent="0.2">
      <c r="A11" s="91"/>
      <c r="B11" s="847"/>
      <c r="C11" s="92" t="s">
        <v>77</v>
      </c>
      <c r="D11" s="93" t="s">
        <v>78</v>
      </c>
      <c r="E11" s="93" t="s">
        <v>79</v>
      </c>
      <c r="F11" s="94" t="s">
        <v>80</v>
      </c>
      <c r="G11" s="95"/>
      <c r="H11" s="82"/>
      <c r="I11" s="82" t="s">
        <v>81</v>
      </c>
      <c r="L11" s="82"/>
      <c r="M11" s="82"/>
    </row>
    <row r="12" spans="1:16" ht="16.5" customHeight="1" x14ac:dyDescent="0.2">
      <c r="A12" s="96" t="s">
        <v>82</v>
      </c>
      <c r="B12" s="97">
        <f>Import_M!D63</f>
        <v>0</v>
      </c>
      <c r="C12" s="98" t="s">
        <v>60</v>
      </c>
      <c r="D12" s="99" t="s">
        <v>83</v>
      </c>
      <c r="E12" s="100"/>
      <c r="F12" s="101">
        <f t="shared" ref="F12:F19" si="0">B12*E12%</f>
        <v>0</v>
      </c>
      <c r="G12" s="102"/>
      <c r="H12" s="82"/>
      <c r="I12" s="82" t="s">
        <v>84</v>
      </c>
      <c r="L12" s="82"/>
      <c r="M12" s="82"/>
    </row>
    <row r="13" spans="1:16" ht="16.5" customHeight="1" x14ac:dyDescent="0.2">
      <c r="A13" s="96" t="s">
        <v>85</v>
      </c>
      <c r="B13" s="97">
        <f>Import_M!D64</f>
        <v>0</v>
      </c>
      <c r="C13" s="98" t="s">
        <v>60</v>
      </c>
      <c r="D13" s="99" t="s">
        <v>86</v>
      </c>
      <c r="E13" s="100"/>
      <c r="F13" s="101">
        <f t="shared" si="0"/>
        <v>0</v>
      </c>
      <c r="G13" s="102"/>
      <c r="H13" s="82"/>
      <c r="I13" s="103" t="s">
        <v>87</v>
      </c>
      <c r="L13" s="82"/>
      <c r="M13" s="82"/>
    </row>
    <row r="14" spans="1:16" ht="16.5" customHeight="1" x14ac:dyDescent="0.2">
      <c r="A14" s="96" t="s">
        <v>88</v>
      </c>
      <c r="B14" s="97">
        <f>Import_M!D79</f>
        <v>0</v>
      </c>
      <c r="C14" s="98" t="s">
        <v>60</v>
      </c>
      <c r="D14" s="99" t="s">
        <v>86</v>
      </c>
      <c r="E14" s="100"/>
      <c r="F14" s="101">
        <f t="shared" si="0"/>
        <v>0</v>
      </c>
      <c r="G14" s="102"/>
      <c r="H14" s="82"/>
      <c r="I14" s="103" t="s">
        <v>89</v>
      </c>
      <c r="L14" s="82"/>
      <c r="M14" s="82"/>
    </row>
    <row r="15" spans="1:16" ht="16.5" customHeight="1" x14ac:dyDescent="0.2">
      <c r="A15" s="96" t="s">
        <v>90</v>
      </c>
      <c r="B15" s="97">
        <f>Import_O!D5+Import_O!D8+Import_O!D9+Import_O!D35</f>
        <v>0</v>
      </c>
      <c r="C15" s="98" t="s">
        <v>60</v>
      </c>
      <c r="D15" s="99" t="s">
        <v>83</v>
      </c>
      <c r="E15" s="100"/>
      <c r="F15" s="101">
        <f t="shared" si="0"/>
        <v>0</v>
      </c>
      <c r="G15" s="90" t="s">
        <v>74</v>
      </c>
      <c r="H15" s="82" t="s">
        <v>91</v>
      </c>
      <c r="I15" s="82" t="s">
        <v>92</v>
      </c>
      <c r="J15" s="82"/>
      <c r="L15" s="82"/>
      <c r="M15" s="82"/>
    </row>
    <row r="16" spans="1:16" ht="16.5" customHeight="1" x14ac:dyDescent="0.2">
      <c r="A16" s="96" t="s">
        <v>93</v>
      </c>
      <c r="B16" s="97">
        <f>Import_O!D16+Import_O!D20+Import_O!D21+Import_O!D22+Import_O!D45</f>
        <v>0</v>
      </c>
      <c r="C16" s="98" t="s">
        <v>60</v>
      </c>
      <c r="D16" s="99" t="s">
        <v>83</v>
      </c>
      <c r="E16" s="100"/>
      <c r="F16" s="101">
        <f t="shared" si="0"/>
        <v>0</v>
      </c>
      <c r="G16" s="90"/>
      <c r="H16" s="82"/>
      <c r="I16" s="82" t="s">
        <v>94</v>
      </c>
      <c r="J16" s="82"/>
      <c r="L16" s="82"/>
      <c r="M16" s="82"/>
    </row>
    <row r="17" spans="1:18" ht="16.5" customHeight="1" x14ac:dyDescent="0.2">
      <c r="A17" s="96" t="s">
        <v>95</v>
      </c>
      <c r="B17" s="97">
        <f>Import_O!D24</f>
        <v>0</v>
      </c>
      <c r="C17" s="98" t="s">
        <v>60</v>
      </c>
      <c r="D17" s="99" t="s">
        <v>96</v>
      </c>
      <c r="E17" s="100"/>
      <c r="F17" s="101">
        <f t="shared" si="0"/>
        <v>0</v>
      </c>
      <c r="G17" s="90"/>
      <c r="H17" s="82"/>
      <c r="I17" s="82" t="s">
        <v>97</v>
      </c>
      <c r="J17" s="82"/>
      <c r="L17" s="82"/>
      <c r="M17" s="82"/>
    </row>
    <row r="18" spans="1:18" ht="16.5" customHeight="1" x14ac:dyDescent="0.2">
      <c r="A18" s="96" t="s">
        <v>98</v>
      </c>
      <c r="B18" s="97">
        <f>Import_O!D47</f>
        <v>0</v>
      </c>
      <c r="C18" s="98" t="s">
        <v>60</v>
      </c>
      <c r="D18" s="99" t="s">
        <v>96</v>
      </c>
      <c r="E18" s="100"/>
      <c r="F18" s="101">
        <f t="shared" si="0"/>
        <v>0</v>
      </c>
      <c r="G18" s="90"/>
      <c r="H18" s="82" t="s">
        <v>99</v>
      </c>
      <c r="I18" s="82" t="s">
        <v>100</v>
      </c>
      <c r="J18" s="82"/>
      <c r="L18" s="82"/>
      <c r="M18" s="82"/>
    </row>
    <row r="19" spans="1:18" ht="16.5" customHeight="1" x14ac:dyDescent="0.2">
      <c r="A19" s="104" t="s">
        <v>101</v>
      </c>
      <c r="B19" s="105"/>
      <c r="C19" s="106" t="s">
        <v>60</v>
      </c>
      <c r="D19" s="107"/>
      <c r="E19" s="108"/>
      <c r="F19" s="109">
        <f t="shared" si="0"/>
        <v>0</v>
      </c>
      <c r="G19" s="102"/>
      <c r="H19" s="82"/>
    </row>
    <row r="20" spans="1:18" ht="16.5" customHeight="1" x14ac:dyDescent="0.2">
      <c r="A20" s="110" t="s">
        <v>102</v>
      </c>
      <c r="B20" s="850"/>
      <c r="C20" s="850"/>
      <c r="D20" s="850"/>
      <c r="E20" s="850"/>
      <c r="F20" s="851"/>
      <c r="G20" s="90" t="s">
        <v>74</v>
      </c>
      <c r="H20" s="82" t="s">
        <v>103</v>
      </c>
      <c r="I20" s="82" t="s">
        <v>104</v>
      </c>
    </row>
    <row r="21" spans="1:18" ht="16.5" customHeight="1" x14ac:dyDescent="0.2">
      <c r="A21" s="111" t="s">
        <v>105</v>
      </c>
      <c r="B21" s="112"/>
      <c r="C21" s="112"/>
      <c r="D21" s="113"/>
      <c r="E21" s="113"/>
      <c r="F21" s="114" t="str">
        <f>IFERROR(SUM(F12:F19)/(COUNTIF(C12:C19,"IGEN")),"1.,2.,3. LÉPÉS!!!")</f>
        <v>1.,2.,3. LÉPÉS!!!</v>
      </c>
      <c r="G21" s="102"/>
    </row>
    <row r="22" spans="1:18" ht="16.5" customHeight="1" x14ac:dyDescent="0.2">
      <c r="A22" s="115" t="s">
        <v>106</v>
      </c>
      <c r="B22" s="116"/>
      <c r="C22" s="63"/>
      <c r="D22" s="63"/>
      <c r="E22" s="117"/>
      <c r="F22" s="118"/>
      <c r="G22" s="90" t="s">
        <v>74</v>
      </c>
      <c r="H22" s="82" t="s">
        <v>107</v>
      </c>
      <c r="I22" s="82" t="s">
        <v>108</v>
      </c>
    </row>
    <row r="23" spans="1:18" ht="16.5" customHeight="1" x14ac:dyDescent="0.2">
      <c r="A23" s="119" t="s">
        <v>109</v>
      </c>
      <c r="B23" s="120"/>
      <c r="C23" s="121"/>
      <c r="D23" s="122"/>
      <c r="E23" s="122"/>
      <c r="F23" s="123"/>
      <c r="G23" s="90" t="s">
        <v>74</v>
      </c>
      <c r="H23" s="82" t="s">
        <v>110</v>
      </c>
      <c r="I23" s="82" t="s">
        <v>111</v>
      </c>
    </row>
    <row r="24" spans="1:18" ht="16.5" customHeight="1" x14ac:dyDescent="0.2">
      <c r="A24" s="124" t="s">
        <v>112</v>
      </c>
      <c r="B24" s="125"/>
      <c r="C24" s="125"/>
      <c r="D24" s="126"/>
      <c r="E24" s="126"/>
      <c r="F24" s="127" t="str">
        <f>IFERROR((F21+F22),"")</f>
        <v/>
      </c>
      <c r="G24" s="102"/>
    </row>
    <row r="25" spans="1:18" ht="16.5" customHeight="1" x14ac:dyDescent="0.2">
      <c r="A25" s="128" t="s">
        <v>113</v>
      </c>
      <c r="B25" s="129"/>
      <c r="C25" s="130" t="s">
        <v>114</v>
      </c>
      <c r="D25" s="131" t="s">
        <v>115</v>
      </c>
      <c r="E25" s="132"/>
      <c r="F25" s="133">
        <f>IFERROR(F24*E25%,0)</f>
        <v>0</v>
      </c>
      <c r="G25" s="90" t="s">
        <v>74</v>
      </c>
      <c r="H25" s="82" t="s">
        <v>116</v>
      </c>
      <c r="I25" s="82" t="s">
        <v>117</v>
      </c>
    </row>
    <row r="26" spans="1:18" ht="16.5" customHeight="1" x14ac:dyDescent="0.2">
      <c r="A26" s="134" t="s">
        <v>51</v>
      </c>
      <c r="B26" s="135"/>
      <c r="C26" s="135"/>
      <c r="D26" s="136" t="s">
        <v>118</v>
      </c>
      <c r="E26" s="137"/>
      <c r="F26" s="138" t="str">
        <f>IFERROR(F24*E26%,"")</f>
        <v/>
      </c>
      <c r="G26" s="90" t="s">
        <v>74</v>
      </c>
      <c r="H26" s="82" t="s">
        <v>119</v>
      </c>
      <c r="I26" s="82" t="s">
        <v>120</v>
      </c>
    </row>
    <row r="27" spans="1:18" ht="16.5" customHeight="1" x14ac:dyDescent="0.3">
      <c r="A27" s="33"/>
      <c r="B27" s="63"/>
      <c r="C27" s="5"/>
      <c r="D27" s="5"/>
      <c r="E27" s="67"/>
      <c r="F27" s="139"/>
      <c r="G27" s="102"/>
      <c r="H27" s="82" t="s">
        <v>121</v>
      </c>
      <c r="I27" s="140" t="s">
        <v>122</v>
      </c>
      <c r="J27" s="140"/>
      <c r="K27" s="141"/>
      <c r="L27" s="142"/>
      <c r="M27" s="142"/>
      <c r="N27" s="142"/>
      <c r="O27" s="25" t="s">
        <v>27</v>
      </c>
    </row>
    <row r="28" spans="1:18" ht="16.5" customHeight="1" x14ac:dyDescent="0.3">
      <c r="A28" s="143" t="s">
        <v>123</v>
      </c>
      <c r="B28" s="144"/>
      <c r="C28" s="145"/>
      <c r="D28" s="146"/>
      <c r="E28" s="146"/>
      <c r="F28" s="147"/>
      <c r="G28" s="148" t="s">
        <v>74</v>
      </c>
      <c r="H28" s="149" t="s">
        <v>124</v>
      </c>
      <c r="I28" s="149" t="s">
        <v>125</v>
      </c>
      <c r="J28" s="149"/>
      <c r="K28" s="150"/>
      <c r="L28" s="151"/>
      <c r="M28" s="151"/>
      <c r="N28" s="151"/>
      <c r="O28" s="152"/>
      <c r="P28" s="151"/>
    </row>
    <row r="29" spans="1:18" ht="64.5" customHeight="1" x14ac:dyDescent="0.2">
      <c r="A29" s="153" t="s">
        <v>126</v>
      </c>
      <c r="B29" s="63"/>
      <c r="C29" s="154"/>
      <c r="D29" s="5"/>
      <c r="E29" s="5"/>
      <c r="F29" s="3"/>
      <c r="G29" s="90" t="s">
        <v>74</v>
      </c>
      <c r="H29" s="155"/>
      <c r="I29" s="852" t="s">
        <v>127</v>
      </c>
      <c r="J29" s="853"/>
      <c r="K29" s="853"/>
      <c r="L29" s="853"/>
      <c r="M29" s="853"/>
      <c r="N29" s="853"/>
      <c r="O29" s="853"/>
      <c r="P29" s="853"/>
      <c r="Q29" s="156" t="s">
        <v>128</v>
      </c>
    </row>
    <row r="30" spans="1:18" ht="38.25" x14ac:dyDescent="0.2">
      <c r="A30" s="157" t="s">
        <v>129</v>
      </c>
      <c r="B30" s="158"/>
      <c r="C30" s="159" t="str">
        <f>Alapa!$C$33&amp;" "&amp;Alapa!$D$34&amp;"  "&amp;"ELŐZŐ ÉV"</f>
        <v xml:space="preserve">   ELŐZŐ ÉV</v>
      </c>
      <c r="D30" s="160" t="s">
        <v>130</v>
      </c>
      <c r="E30" s="160" t="s">
        <v>131</v>
      </c>
      <c r="F30" s="159" t="s">
        <v>132</v>
      </c>
      <c r="G30" s="161" t="s">
        <v>133</v>
      </c>
      <c r="H30" s="162" t="s">
        <v>134</v>
      </c>
      <c r="I30" s="854" t="s">
        <v>135</v>
      </c>
      <c r="J30" s="855"/>
      <c r="K30" s="855"/>
      <c r="L30" s="855"/>
      <c r="M30" s="855"/>
      <c r="N30" s="855"/>
      <c r="O30" s="855"/>
      <c r="P30" s="855"/>
    </row>
    <row r="31" spans="1:18" x14ac:dyDescent="0.2">
      <c r="A31" s="163" t="s">
        <v>136</v>
      </c>
      <c r="B31" s="164"/>
      <c r="C31" s="165">
        <f>Import_M!D4</f>
        <v>0</v>
      </c>
      <c r="D31" s="166" t="str">
        <f t="shared" ref="D31:D54" si="1">IF(C31=0,"",C31/SUM($C$31:$C$39)%)</f>
        <v/>
      </c>
      <c r="E31" s="167" t="str">
        <f>IF(C31=0,"",IF(C31=0,0,VLOOKUP(A31,'KK-09'!$B$97:$P$149,15,FALSE)))</f>
        <v/>
      </c>
      <c r="F31" s="168"/>
      <c r="G31" s="169"/>
      <c r="H31" s="170"/>
      <c r="I31" s="171"/>
      <c r="J31" s="171"/>
      <c r="K31" s="171"/>
      <c r="L31" s="171"/>
      <c r="M31" s="171"/>
      <c r="N31" s="171"/>
      <c r="O31" s="171"/>
      <c r="P31" s="171"/>
      <c r="Q31" s="142"/>
    </row>
    <row r="32" spans="1:18" x14ac:dyDescent="0.2">
      <c r="A32" s="172" t="s">
        <v>137</v>
      </c>
      <c r="B32" s="173"/>
      <c r="C32" s="174">
        <f>Import_M!D12</f>
        <v>0</v>
      </c>
      <c r="D32" s="175" t="str">
        <f t="shared" si="1"/>
        <v/>
      </c>
      <c r="E32" s="176" t="str">
        <f>IF(C32=0,"",IF(C32=0,0,VLOOKUP(A32,'KK-09'!$B$97:$P$149,15,FALSE)))</f>
        <v/>
      </c>
      <c r="F32" s="177"/>
      <c r="G32" s="178"/>
      <c r="H32" s="170"/>
      <c r="I32" s="171"/>
      <c r="J32" s="171"/>
      <c r="K32" s="171"/>
      <c r="L32" s="171"/>
      <c r="M32" s="171"/>
      <c r="N32" s="171"/>
      <c r="O32" s="171"/>
      <c r="P32" s="171"/>
      <c r="Q32" s="179"/>
      <c r="R32" s="179"/>
    </row>
    <row r="33" spans="1:18" x14ac:dyDescent="0.2">
      <c r="A33" s="172" t="s">
        <v>138</v>
      </c>
      <c r="B33" s="173"/>
      <c r="C33" s="174">
        <f>Import_M!D20</f>
        <v>0</v>
      </c>
      <c r="D33" s="175" t="str">
        <f t="shared" si="1"/>
        <v/>
      </c>
      <c r="E33" s="176" t="str">
        <f>IF(C33=0,"",IF(C33=0,0,VLOOKUP(A33,'KK-09'!$B$97:$P$149,15,FALSE)))</f>
        <v/>
      </c>
      <c r="F33" s="177"/>
      <c r="G33" s="178"/>
      <c r="H33" s="170"/>
      <c r="I33" s="171"/>
      <c r="J33" s="171"/>
      <c r="K33" s="171"/>
      <c r="L33" s="171"/>
      <c r="M33" s="171"/>
      <c r="N33" s="171"/>
      <c r="O33" s="171"/>
      <c r="P33" s="171"/>
      <c r="Q33" s="179"/>
      <c r="R33" s="179"/>
    </row>
    <row r="34" spans="1:18" x14ac:dyDescent="0.2">
      <c r="A34" s="172" t="s">
        <v>139</v>
      </c>
      <c r="B34" s="173"/>
      <c r="C34" s="174">
        <f>Import_M!D31</f>
        <v>0</v>
      </c>
      <c r="D34" s="175" t="str">
        <f t="shared" si="1"/>
        <v/>
      </c>
      <c r="E34" s="176" t="str">
        <f>IF(C34=0,"",IF(C34=0,0,VLOOKUP(A34,'KK-09'!$B$97:$P$149,15,FALSE)))</f>
        <v/>
      </c>
      <c r="F34" s="177"/>
      <c r="G34" s="178"/>
      <c r="H34" s="170"/>
      <c r="I34" s="171"/>
      <c r="J34" s="171"/>
      <c r="K34" s="171"/>
      <c r="L34" s="171"/>
      <c r="M34" s="171"/>
      <c r="N34" s="171"/>
      <c r="O34" s="171"/>
      <c r="P34" s="171"/>
      <c r="Q34" s="179"/>
      <c r="R34" s="179"/>
    </row>
    <row r="35" spans="1:18" x14ac:dyDescent="0.2">
      <c r="A35" s="172" t="s">
        <v>140</v>
      </c>
      <c r="B35" s="173"/>
      <c r="C35" s="174">
        <f>Import_M!D33</f>
        <v>0</v>
      </c>
      <c r="D35" s="175" t="str">
        <f t="shared" si="1"/>
        <v/>
      </c>
      <c r="E35" s="176" t="str">
        <f>IF(C35=0,"",IF(C35=0,0,VLOOKUP(A35,'KK-09'!$B$97:$P$149,15,FALSE)))</f>
        <v/>
      </c>
      <c r="F35" s="177"/>
      <c r="G35" s="178"/>
      <c r="H35" s="170"/>
      <c r="I35" s="171"/>
      <c r="J35" s="171"/>
      <c r="K35" s="171"/>
      <c r="L35" s="171"/>
      <c r="M35" s="171"/>
      <c r="N35" s="171"/>
      <c r="O35" s="171"/>
      <c r="P35" s="171"/>
      <c r="Q35" s="179"/>
      <c r="R35" s="179"/>
    </row>
    <row r="36" spans="1:18" x14ac:dyDescent="0.2">
      <c r="A36" s="172" t="s">
        <v>141</v>
      </c>
      <c r="B36" s="173"/>
      <c r="C36" s="174">
        <f>Import_M!D40</f>
        <v>0</v>
      </c>
      <c r="D36" s="175" t="str">
        <f t="shared" si="1"/>
        <v/>
      </c>
      <c r="E36" s="176" t="str">
        <f>IF(C36=0,"",IF(C36=0,0,VLOOKUP(A36,'KK-09'!$B$97:$P$149,15,FALSE)))</f>
        <v/>
      </c>
      <c r="F36" s="177"/>
      <c r="G36" s="178"/>
      <c r="H36" s="170"/>
      <c r="I36" s="171"/>
      <c r="J36" s="171"/>
      <c r="K36" s="171"/>
      <c r="L36" s="171"/>
      <c r="M36" s="171"/>
      <c r="N36" s="171"/>
      <c r="O36" s="171"/>
      <c r="P36" s="171"/>
      <c r="Q36" s="179"/>
      <c r="R36" s="179"/>
    </row>
    <row r="37" spans="1:18" x14ac:dyDescent="0.2">
      <c r="A37" s="172" t="s">
        <v>142</v>
      </c>
      <c r="B37" s="173"/>
      <c r="C37" s="174">
        <f>Import_M!D49</f>
        <v>0</v>
      </c>
      <c r="D37" s="175" t="str">
        <f t="shared" si="1"/>
        <v/>
      </c>
      <c r="E37" s="176" t="str">
        <f>IF(C37=0,"",IF(C37=0,0,VLOOKUP(A37,'KK-09'!$B$97:$P$149,15,FALSE)))</f>
        <v/>
      </c>
      <c r="F37" s="177"/>
      <c r="G37" s="178"/>
      <c r="H37" s="170"/>
      <c r="I37" s="171"/>
      <c r="J37" s="171"/>
      <c r="K37" s="171"/>
      <c r="L37" s="171"/>
      <c r="M37" s="171"/>
      <c r="N37" s="171"/>
      <c r="O37" s="171"/>
      <c r="P37" s="171"/>
    </row>
    <row r="38" spans="1:18" x14ac:dyDescent="0.2">
      <c r="A38" s="172" t="s">
        <v>143</v>
      </c>
      <c r="B38" s="173"/>
      <c r="C38" s="174">
        <f>Import_M!D56</f>
        <v>0</v>
      </c>
      <c r="D38" s="175" t="str">
        <f t="shared" si="1"/>
        <v/>
      </c>
      <c r="E38" s="176" t="str">
        <f>IF(C38=0,"",IF(C38=0,0,VLOOKUP(A38,'KK-09'!$B$97:$P$149,15,FALSE)))</f>
        <v/>
      </c>
      <c r="F38" s="177"/>
      <c r="G38" s="178"/>
      <c r="H38" s="170"/>
      <c r="I38" s="171"/>
      <c r="J38" s="171"/>
      <c r="K38" s="171"/>
      <c r="L38" s="171"/>
      <c r="M38" s="171"/>
      <c r="N38" s="171"/>
      <c r="O38" s="171"/>
      <c r="P38" s="171"/>
    </row>
    <row r="39" spans="1:18" x14ac:dyDescent="0.2">
      <c r="A39" s="180" t="s">
        <v>144</v>
      </c>
      <c r="B39" s="181"/>
      <c r="C39" s="182">
        <f>Import_M!D59</f>
        <v>0</v>
      </c>
      <c r="D39" s="183" t="str">
        <f t="shared" si="1"/>
        <v/>
      </c>
      <c r="E39" s="184" t="str">
        <f>IF(C39=0,"",IF(C39=0,0,VLOOKUP(A39,'KK-09'!$B$97:$P$149,15,FALSE)))</f>
        <v/>
      </c>
      <c r="F39" s="185"/>
      <c r="G39" s="186"/>
      <c r="H39" s="170"/>
      <c r="I39" s="171"/>
      <c r="J39" s="171"/>
      <c r="K39" s="171"/>
      <c r="L39" s="171"/>
      <c r="M39" s="171"/>
      <c r="N39" s="171"/>
      <c r="O39" s="171"/>
      <c r="P39" s="171"/>
    </row>
    <row r="40" spans="1:18" x14ac:dyDescent="0.2">
      <c r="A40" s="163" t="s">
        <v>145</v>
      </c>
      <c r="B40" s="164"/>
      <c r="C40" s="165">
        <f>Import_M!D64</f>
        <v>0</v>
      </c>
      <c r="D40" s="166" t="str">
        <f t="shared" si="1"/>
        <v/>
      </c>
      <c r="E40" s="167" t="str">
        <f>IF(C40=0,"",IF(C40=0,0,VLOOKUP(A40,'KK-09'!$B$97:$P$149,15,FALSE)))</f>
        <v/>
      </c>
      <c r="F40" s="168"/>
      <c r="G40" s="169"/>
      <c r="H40" s="170"/>
      <c r="I40" s="171"/>
      <c r="J40" s="171"/>
      <c r="K40" s="171"/>
      <c r="L40" s="171"/>
      <c r="M40" s="171"/>
      <c r="N40" s="171"/>
      <c r="O40" s="171"/>
      <c r="P40" s="171"/>
    </row>
    <row r="41" spans="1:18" x14ac:dyDescent="0.2">
      <c r="A41" s="172" t="s">
        <v>146</v>
      </c>
      <c r="B41" s="173"/>
      <c r="C41" s="174">
        <f>Import_M!D75</f>
        <v>0</v>
      </c>
      <c r="D41" s="175" t="str">
        <f t="shared" si="1"/>
        <v/>
      </c>
      <c r="E41" s="176" t="str">
        <f>IF(C41=0,"",IF(C41=0,0,VLOOKUP(A41,'KK-09'!$B$97:$P$149,15,FALSE)))</f>
        <v/>
      </c>
      <c r="F41" s="177"/>
      <c r="G41" s="178"/>
      <c r="H41" s="170"/>
      <c r="I41" s="171"/>
      <c r="J41" s="171"/>
      <c r="K41" s="171"/>
      <c r="L41" s="171"/>
      <c r="M41" s="171"/>
      <c r="N41" s="171"/>
      <c r="O41" s="171"/>
      <c r="P41" s="171"/>
    </row>
    <row r="42" spans="1:18" x14ac:dyDescent="0.2">
      <c r="A42" s="172" t="s">
        <v>147</v>
      </c>
      <c r="B42" s="173"/>
      <c r="C42" s="174">
        <f>Import_M!D80</f>
        <v>0</v>
      </c>
      <c r="D42" s="175" t="str">
        <f t="shared" si="1"/>
        <v/>
      </c>
      <c r="E42" s="176" t="str">
        <f>IF(C42=0,"",IF(C42=0,0,VLOOKUP(A42,'KK-09'!$B$97:$P$149,15,FALSE)))</f>
        <v/>
      </c>
      <c r="F42" s="177"/>
      <c r="G42" s="178"/>
      <c r="H42" s="170"/>
      <c r="I42" s="171"/>
      <c r="J42" s="171"/>
      <c r="K42" s="171"/>
      <c r="L42" s="171"/>
      <c r="M42" s="171"/>
      <c r="N42" s="171"/>
      <c r="O42" s="171"/>
      <c r="P42" s="171"/>
    </row>
    <row r="43" spans="1:18" x14ac:dyDescent="0.2">
      <c r="A43" s="172" t="s">
        <v>148</v>
      </c>
      <c r="B43" s="173"/>
      <c r="C43" s="174">
        <f>Import_M!D85</f>
        <v>0</v>
      </c>
      <c r="D43" s="175" t="str">
        <f t="shared" si="1"/>
        <v/>
      </c>
      <c r="E43" s="176" t="str">
        <f>IF(C43=0,"",IF(C43=0,0,VLOOKUP(A43,'KK-09'!$B$97:$P$149,15,FALSE)))</f>
        <v/>
      </c>
      <c r="F43" s="177"/>
      <c r="G43" s="178"/>
      <c r="H43" s="170"/>
      <c r="I43" s="171"/>
      <c r="J43" s="171"/>
      <c r="K43" s="171"/>
      <c r="L43" s="171"/>
      <c r="M43" s="171"/>
      <c r="N43" s="171"/>
      <c r="O43" s="171"/>
      <c r="P43" s="171"/>
    </row>
    <row r="44" spans="1:18" x14ac:dyDescent="0.2">
      <c r="A44" s="172" t="s">
        <v>149</v>
      </c>
      <c r="B44" s="173"/>
      <c r="C44" s="174">
        <f>Import_M!D96</f>
        <v>0</v>
      </c>
      <c r="D44" s="175" t="str">
        <f t="shared" si="1"/>
        <v/>
      </c>
      <c r="E44" s="176" t="str">
        <f>IF(C44=0,"",IF(C44=0,0,VLOOKUP(A44,'KK-09'!$B$97:$P$149,15,FALSE)))</f>
        <v/>
      </c>
      <c r="F44" s="177"/>
      <c r="G44" s="178"/>
      <c r="H44" s="170"/>
      <c r="I44" s="171"/>
      <c r="J44" s="171"/>
      <c r="K44" s="171"/>
      <c r="L44" s="171"/>
      <c r="M44" s="171"/>
      <c r="N44" s="171"/>
      <c r="O44" s="171"/>
      <c r="P44" s="171"/>
    </row>
    <row r="45" spans="1:18" x14ac:dyDescent="0.2">
      <c r="A45" s="180" t="s">
        <v>150</v>
      </c>
      <c r="B45" s="181"/>
      <c r="C45" s="182">
        <f>Import_M!D109</f>
        <v>0</v>
      </c>
      <c r="D45" s="183" t="str">
        <f t="shared" si="1"/>
        <v/>
      </c>
      <c r="E45" s="184" t="str">
        <f>IF(C45=0,"",IF(C45=0,0,VLOOKUP(A45,'KK-09'!$B$97:$P$149,15,FALSE)))</f>
        <v/>
      </c>
      <c r="F45" s="185"/>
      <c r="G45" s="186"/>
      <c r="H45" s="170"/>
      <c r="I45" s="171"/>
      <c r="J45" s="171"/>
      <c r="K45" s="171"/>
      <c r="L45" s="171"/>
      <c r="M45" s="171"/>
      <c r="N45" s="171"/>
      <c r="O45" s="171"/>
      <c r="P45" s="171"/>
    </row>
    <row r="46" spans="1:18" x14ac:dyDescent="0.2">
      <c r="A46" s="163" t="s">
        <v>151</v>
      </c>
      <c r="B46" s="164"/>
      <c r="C46" s="165">
        <f>Import_O!D5</f>
        <v>0</v>
      </c>
      <c r="D46" s="166" t="str">
        <f t="shared" si="1"/>
        <v/>
      </c>
      <c r="E46" s="167" t="str">
        <f>IF(C46=0,"",IF(C46=0,0,VLOOKUP(A46,'KK-09'!$B$97:$P$149,15,FALSE)))</f>
        <v/>
      </c>
      <c r="F46" s="168"/>
      <c r="G46" s="169"/>
      <c r="H46" s="170"/>
      <c r="I46" s="171"/>
      <c r="J46" s="171"/>
      <c r="K46" s="171"/>
      <c r="L46" s="171"/>
      <c r="M46" s="171"/>
      <c r="N46" s="171"/>
      <c r="O46" s="171"/>
      <c r="P46" s="171"/>
    </row>
    <row r="47" spans="1:18" x14ac:dyDescent="0.2">
      <c r="A47" s="172" t="s">
        <v>152</v>
      </c>
      <c r="B47" s="173"/>
      <c r="C47" s="174">
        <f>Import_O!D8</f>
        <v>0</v>
      </c>
      <c r="D47" s="175" t="str">
        <f t="shared" si="1"/>
        <v/>
      </c>
      <c r="E47" s="176" t="str">
        <f>IF(C47=0,"",IF(C47=0,0,VLOOKUP(A47,'KK-09'!$B$97:$P$149,15,FALSE)))</f>
        <v/>
      </c>
      <c r="F47" s="177"/>
      <c r="G47" s="178"/>
      <c r="H47" s="170"/>
      <c r="I47" s="171"/>
      <c r="J47" s="171"/>
      <c r="K47" s="171"/>
      <c r="L47" s="171"/>
      <c r="M47" s="171"/>
      <c r="N47" s="171"/>
      <c r="O47" s="171"/>
      <c r="P47" s="171"/>
    </row>
    <row r="48" spans="1:18" x14ac:dyDescent="0.2">
      <c r="A48" s="172" t="s">
        <v>153</v>
      </c>
      <c r="B48" s="173"/>
      <c r="C48" s="174">
        <f>Import_O!D9</f>
        <v>0</v>
      </c>
      <c r="D48" s="175" t="str">
        <f t="shared" si="1"/>
        <v/>
      </c>
      <c r="E48" s="176" t="str">
        <f>IF(C48=0,"",IF(C48=0,0,VLOOKUP(A48,'KK-09'!$B$97:$P$149,15,FALSE)))</f>
        <v/>
      </c>
      <c r="F48" s="177"/>
      <c r="G48" s="178"/>
      <c r="H48" s="170"/>
      <c r="I48" s="171"/>
      <c r="J48" s="171"/>
      <c r="K48" s="171"/>
      <c r="L48" s="171"/>
      <c r="M48" s="171"/>
      <c r="N48" s="171"/>
      <c r="O48" s="171"/>
      <c r="P48" s="171"/>
    </row>
    <row r="49" spans="1:7" x14ac:dyDescent="0.2">
      <c r="A49" s="180" t="s">
        <v>154</v>
      </c>
      <c r="B49" s="181"/>
      <c r="C49" s="182">
        <f>Import_O!D35</f>
        <v>0</v>
      </c>
      <c r="D49" s="183" t="str">
        <f t="shared" si="1"/>
        <v/>
      </c>
      <c r="E49" s="184" t="str">
        <f>IF(C49=0,"",IF(C49=0,0,VLOOKUP(A49,'KK-09'!$B$97:$P$149,15,FALSE)))</f>
        <v/>
      </c>
      <c r="F49" s="185"/>
      <c r="G49" s="186"/>
    </row>
    <row r="50" spans="1:7" x14ac:dyDescent="0.2">
      <c r="A50" s="163" t="s">
        <v>155</v>
      </c>
      <c r="B50" s="164"/>
      <c r="C50" s="165">
        <f>Import_O!D16</f>
        <v>0</v>
      </c>
      <c r="D50" s="166" t="str">
        <f t="shared" si="1"/>
        <v/>
      </c>
      <c r="E50" s="167" t="str">
        <f>IF(C50=0,"",IF(C50=0,0,VLOOKUP(A50,'KK-09'!$B$97:$P$149,15,FALSE)))</f>
        <v/>
      </c>
      <c r="F50" s="168"/>
      <c r="G50" s="169"/>
    </row>
    <row r="51" spans="1:7" x14ac:dyDescent="0.2">
      <c r="A51" s="172" t="s">
        <v>156</v>
      </c>
      <c r="B51" s="173"/>
      <c r="C51" s="174">
        <f>Import_O!D20</f>
        <v>0</v>
      </c>
      <c r="D51" s="175" t="str">
        <f t="shared" si="1"/>
        <v/>
      </c>
      <c r="E51" s="176" t="str">
        <f>IF(C51=0,"",IF(C51=0,0,VLOOKUP(A51,'KK-09'!$B$97:$P$149,15,FALSE)))</f>
        <v/>
      </c>
      <c r="F51" s="177"/>
      <c r="G51" s="178"/>
    </row>
    <row r="52" spans="1:7" x14ac:dyDescent="0.2">
      <c r="A52" s="172" t="s">
        <v>157</v>
      </c>
      <c r="B52" s="173"/>
      <c r="C52" s="174">
        <f>Import_O!D21</f>
        <v>0</v>
      </c>
      <c r="D52" s="175" t="str">
        <f t="shared" si="1"/>
        <v/>
      </c>
      <c r="E52" s="176" t="str">
        <f>IF(C52=0,"",IF(C52=0,0,VLOOKUP(A52,'KK-09'!$B$97:$P$149,15,FALSE)))</f>
        <v/>
      </c>
      <c r="F52" s="177"/>
      <c r="G52" s="178"/>
    </row>
    <row r="53" spans="1:7" x14ac:dyDescent="0.2">
      <c r="A53" s="172" t="s">
        <v>158</v>
      </c>
      <c r="B53" s="173"/>
      <c r="C53" s="174">
        <f>Import_O!D22</f>
        <v>0</v>
      </c>
      <c r="D53" s="175" t="str">
        <f t="shared" si="1"/>
        <v/>
      </c>
      <c r="E53" s="176" t="str">
        <f>IF(C53=0,"",IF(C53=0,0,VLOOKUP(A53,'KK-09'!$B$97:$P$149,15,FALSE)))</f>
        <v/>
      </c>
      <c r="F53" s="177"/>
      <c r="G53" s="178"/>
    </row>
    <row r="54" spans="1:7" x14ac:dyDescent="0.2">
      <c r="A54" s="180" t="s">
        <v>159</v>
      </c>
      <c r="B54" s="181"/>
      <c r="C54" s="182">
        <f>Import_O!D45</f>
        <v>0</v>
      </c>
      <c r="D54" s="183" t="str">
        <f t="shared" si="1"/>
        <v/>
      </c>
      <c r="E54" s="184" t="str">
        <f>IF(C54=0,"",IF(C54=0,0,VLOOKUP(A54,'KK-09'!$B$97:$P$149,15,FALSE)))</f>
        <v/>
      </c>
      <c r="F54" s="185"/>
      <c r="G54" s="186"/>
    </row>
    <row r="55" spans="1:7" x14ac:dyDescent="0.2">
      <c r="A55" s="187" t="str">
        <f>'KK-09'!B43</f>
        <v>1. Sajátos ügyletek, egyenlegek</v>
      </c>
      <c r="B55" s="188">
        <f>'KK-09'!C43</f>
        <v>0</v>
      </c>
      <c r="C55" s="165">
        <f>'KK-09'!D43</f>
        <v>0</v>
      </c>
      <c r="D55" s="166" t="str">
        <f>IF(C55=0,"",IF(B55="Mérleg",C55/SUM($C$31:$C$38)%,IF(B55="Bevétel",C55/SUM($C$46:$C$49)%,IF(B55="Ráfordítás",C55/SUM($C$50:$C$54)%,0))))</f>
        <v/>
      </c>
      <c r="E55" s="167" t="str">
        <f>IF(C55=0,"",IF(C55=0,0,VLOOKUP(A55,'KK-09'!$B$97:$P$149,15,FALSE)))</f>
        <v/>
      </c>
      <c r="F55" s="168"/>
      <c r="G55" s="169"/>
    </row>
    <row r="56" spans="1:7" x14ac:dyDescent="0.2">
      <c r="A56" s="189" t="str">
        <f>'KK-09'!B44</f>
        <v>2. Sajátos ügyletek, egyenlegek</v>
      </c>
      <c r="B56" s="190">
        <f>'KK-09'!C44</f>
        <v>0</v>
      </c>
      <c r="C56" s="174">
        <f>'KK-09'!D44</f>
        <v>0</v>
      </c>
      <c r="D56" s="175" t="str">
        <f>IF(C56=0,"",IF(B56="Mérleg",C56/SUM($C$31:$C$38)%,IF(B56="Bevétel",C56/SUM($C$46:$C$49)%,IF(B56="Ráfordítás",C56/SUM($C$50:$C$54)%,0))))</f>
        <v/>
      </c>
      <c r="E56" s="176" t="str">
        <f>IF(C56=0,"",IF(C56=0,0,VLOOKUP(A56,'KK-09'!$B$97:$P$149,15,FALSE)))</f>
        <v/>
      </c>
      <c r="F56" s="177"/>
      <c r="G56" s="178"/>
    </row>
    <row r="57" spans="1:7" x14ac:dyDescent="0.2">
      <c r="A57" s="191" t="str">
        <f>'KK-09'!B45</f>
        <v>3. Sajátos ügyletek, egyenlegek</v>
      </c>
      <c r="B57" s="192">
        <f>'KK-09'!C45</f>
        <v>0</v>
      </c>
      <c r="C57" s="182">
        <f>'KK-09'!D45</f>
        <v>0</v>
      </c>
      <c r="D57" s="183" t="str">
        <f>IF(C57=0,"",IF(B57="Mérleg",C57/SUM($C$31:$C$38)%,IF(B57="Bevétel",C57/SUM($C$46:$C$49)%,IF(B57="Ráfordítás",C57/SUM($C$50:$C$54)%,0))))</f>
        <v/>
      </c>
      <c r="E57" s="184" t="str">
        <f>IF(C57=0,"",IF(C57=0,0,VLOOKUP(A57,'KK-09'!$B$97:$P$149,15,FALSE)))</f>
        <v/>
      </c>
      <c r="F57" s="185"/>
      <c r="G57" s="186"/>
    </row>
    <row r="66" ht="38.25" customHeight="1" x14ac:dyDescent="0.2"/>
    <row r="67" ht="51" customHeight="1" x14ac:dyDescent="0.2"/>
    <row r="68" ht="39" customHeight="1" x14ac:dyDescent="0.2"/>
    <row r="74" ht="76.5" customHeight="1" x14ac:dyDescent="0.2"/>
    <row r="75" ht="76.5" customHeight="1" x14ac:dyDescent="0.2"/>
    <row r="76" ht="63.75" customHeight="1" x14ac:dyDescent="0.2"/>
    <row r="77" ht="51.75" customHeight="1" x14ac:dyDescent="0.2"/>
    <row r="81" ht="38.25" customHeight="1" x14ac:dyDescent="0.2"/>
    <row r="82" ht="115.5" customHeight="1" x14ac:dyDescent="0.2"/>
    <row r="84" ht="115.5" customHeight="1" x14ac:dyDescent="0.2"/>
    <row r="86" ht="39" customHeight="1" x14ac:dyDescent="0.2"/>
  </sheetData>
  <mergeCells count="5">
    <mergeCell ref="B10:B11"/>
    <mergeCell ref="D10:E10"/>
    <mergeCell ref="B20:F20"/>
    <mergeCell ref="I29:P29"/>
    <mergeCell ref="I30:P30"/>
  </mergeCells>
  <dataValidations count="1">
    <dataValidation type="list" allowBlank="1" showInputMessage="1" showErrorMessage="1" sqref="F28 C12:C19" xr:uid="{00000000-0002-0000-0200-000000000000}">
      <formula1>$L$2:$M$2</formula1>
    </dataValidation>
  </dataValidations>
  <hyperlinks>
    <hyperlink ref="H3" location="TARTALOM!A1" display=" &lt; Tartalom" xr:uid="{00000000-0004-0000-0200-000000000000}"/>
    <hyperlink ref="H4" location="'KK-08'!A1" display="KK-08 " xr:uid="{00000000-0004-0000-0200-000001000000}"/>
    <hyperlink ref="H5" location="'KK-08-01'!A1" display="KK-08-01 " xr:uid="{00000000-0004-0000-0200-000002000000}"/>
    <hyperlink ref="H6" location="'KK-08-02'!A1" display="KK-08-02 " xr:uid="{00000000-0004-0000-0200-000003000000}"/>
    <hyperlink ref="H7" location="'KK-08-03'!A1" display="KK-08-03 " xr:uid="{00000000-0004-0000-0200-000004000000}"/>
    <hyperlink ref="O27" location="'KK-09'!A1" display="KK-09" xr:uid="{00000000-0004-0000-0200-000005000000}"/>
  </hyperlinks>
  <pageMargins left="0.70866141732283505" right="0.70866141732283505" top="0.74803149606299202" bottom="0.74803149606299202" header="0.31496062992126" footer="0.31496062992126"/>
  <pageSetup paperSize="9" scale="90" fitToHeight="2" orientation="portrait"/>
  <rowBreaks count="1" manualBreakCount="1">
    <brk id="27" max="104857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6"/>
  <sheetViews>
    <sheetView showGridLines="0" workbookViewId="0"/>
  </sheetViews>
  <sheetFormatPr defaultColWidth="9" defaultRowHeight="12.75" customHeight="1" x14ac:dyDescent="0.2"/>
  <cols>
    <col min="1" max="1" width="27.875" style="2" customWidth="1"/>
    <col min="2" max="2" width="11.25" style="2" customWidth="1"/>
    <col min="3" max="6" width="10" style="2" customWidth="1"/>
    <col min="7" max="17" width="9" style="2" customWidth="1"/>
    <col min="18" max="16384" width="9" style="2"/>
  </cols>
  <sheetData>
    <row r="1" spans="1:16" ht="15.75" x14ac:dyDescent="0.25">
      <c r="A1" s="61" t="s">
        <v>160</v>
      </c>
      <c r="B1" s="62"/>
      <c r="C1" s="5"/>
      <c r="D1" s="5"/>
      <c r="E1" s="5"/>
      <c r="F1" s="5"/>
      <c r="G1" s="5"/>
    </row>
    <row r="2" spans="1:16" ht="15.75" x14ac:dyDescent="0.25">
      <c r="A2" s="5"/>
      <c r="B2" s="63"/>
      <c r="C2" s="5"/>
      <c r="D2" s="193"/>
      <c r="E2" s="64"/>
      <c r="F2" s="5"/>
      <c r="G2" s="5"/>
      <c r="H2" s="23" t="s">
        <v>58</v>
      </c>
      <c r="L2" s="65" t="s">
        <v>59</v>
      </c>
      <c r="M2" s="65" t="s">
        <v>60</v>
      </c>
      <c r="N2" s="65" t="s">
        <v>61</v>
      </c>
      <c r="O2" s="65" t="s">
        <v>62</v>
      </c>
      <c r="P2" s="65" t="s">
        <v>63</v>
      </c>
    </row>
    <row r="3" spans="1:16" x14ac:dyDescent="0.2">
      <c r="A3" s="66" t="s">
        <v>161</v>
      </c>
      <c r="B3" s="67"/>
      <c r="C3" s="5"/>
      <c r="D3" s="5"/>
      <c r="E3" s="68"/>
      <c r="F3" s="5"/>
      <c r="G3" s="5"/>
      <c r="H3" s="69" t="s">
        <v>34</v>
      </c>
      <c r="J3" s="69"/>
      <c r="N3" s="65"/>
      <c r="O3" s="65"/>
      <c r="P3" s="65"/>
    </row>
    <row r="4" spans="1:16" ht="16.5" x14ac:dyDescent="0.3">
      <c r="A4" s="26" t="str">
        <f>CONCATENATE("Ügyfél:   ",Alapa!$C$17)</f>
        <v xml:space="preserve">Ügyfél:   </v>
      </c>
      <c r="B4" s="70"/>
      <c r="C4" s="27" t="s">
        <v>35</v>
      </c>
      <c r="D4" s="71"/>
      <c r="E4" s="72"/>
      <c r="F4" s="73"/>
      <c r="G4" s="74"/>
      <c r="H4" s="25" t="s">
        <v>19</v>
      </c>
      <c r="I4" s="2" t="s">
        <v>18</v>
      </c>
    </row>
    <row r="5" spans="1:16" ht="16.5" x14ac:dyDescent="0.3">
      <c r="A5" s="26" t="str">
        <f>CONCATENATE("Fordulónap: ",Alapa!$C$12)</f>
        <v xml:space="preserve">Fordulónap: </v>
      </c>
      <c r="B5" s="70"/>
      <c r="C5" s="27" t="s">
        <v>46</v>
      </c>
      <c r="D5" s="30" t="e">
        <f>VLOOKUP(I8,Alapa!$G$2:$J$22,2)</f>
        <v>#N/A</v>
      </c>
      <c r="E5" s="75"/>
      <c r="F5" s="70"/>
      <c r="G5" s="76"/>
      <c r="H5" s="25" t="s">
        <v>21</v>
      </c>
      <c r="I5" s="2" t="s">
        <v>20</v>
      </c>
    </row>
    <row r="6" spans="1:16" ht="16.5" x14ac:dyDescent="0.3">
      <c r="A6" s="33"/>
      <c r="B6" s="67"/>
      <c r="C6" s="27" t="s">
        <v>38</v>
      </c>
      <c r="D6" s="32" t="str">
        <f>IF(Alapa!$N$2=0," ",Alapa!$N$2)</f>
        <v xml:space="preserve"> </v>
      </c>
      <c r="E6" s="78"/>
      <c r="F6" s="79"/>
      <c r="G6" s="80"/>
      <c r="H6" s="25" t="s">
        <v>23</v>
      </c>
      <c r="I6" s="2" t="s">
        <v>22</v>
      </c>
    </row>
    <row r="7" spans="1:16" ht="16.5" x14ac:dyDescent="0.3">
      <c r="A7" s="33" t="s">
        <v>65</v>
      </c>
      <c r="B7" s="67"/>
      <c r="C7" s="33" t="s">
        <v>66</v>
      </c>
      <c r="D7" s="5"/>
      <c r="E7" s="5"/>
      <c r="F7" s="81"/>
      <c r="G7" s="81"/>
      <c r="H7" s="25" t="s">
        <v>25</v>
      </c>
      <c r="I7" s="2" t="s">
        <v>24</v>
      </c>
      <c r="J7" s="82"/>
      <c r="K7" s="82"/>
    </row>
    <row r="8" spans="1:16" ht="16.5" customHeight="1" x14ac:dyDescent="0.2">
      <c r="A8" s="27" t="s">
        <v>67</v>
      </c>
      <c r="B8" s="83"/>
      <c r="C8" s="84"/>
      <c r="D8" s="85" t="s">
        <v>162</v>
      </c>
      <c r="E8" s="194"/>
      <c r="F8" s="70"/>
      <c r="G8" s="76"/>
      <c r="H8" s="2" t="s">
        <v>46</v>
      </c>
      <c r="I8" s="38">
        <v>1</v>
      </c>
      <c r="J8" s="82"/>
    </row>
    <row r="9" spans="1:16" ht="16.5" customHeight="1" x14ac:dyDescent="0.2">
      <c r="A9" s="35" t="s">
        <v>163</v>
      </c>
      <c r="B9" s="63"/>
      <c r="C9" s="5"/>
      <c r="D9" s="5"/>
      <c r="E9" s="5"/>
      <c r="F9" s="5"/>
      <c r="G9" s="5"/>
      <c r="H9" s="82" t="s">
        <v>69</v>
      </c>
      <c r="I9" s="82" t="s">
        <v>164</v>
      </c>
      <c r="K9" s="82"/>
      <c r="L9" s="82"/>
    </row>
    <row r="10" spans="1:16" ht="27" x14ac:dyDescent="0.3">
      <c r="A10" s="87" t="s">
        <v>70</v>
      </c>
      <c r="B10" s="846" t="str">
        <f>Alapa!$C$33&amp;" "&amp;Alapa!$D$34&amp;"  "&amp;"TERV ADATOK"</f>
        <v xml:space="preserve">   TERV ADATOK</v>
      </c>
      <c r="C10" s="88" t="s">
        <v>71</v>
      </c>
      <c r="D10" s="848" t="s">
        <v>72</v>
      </c>
      <c r="E10" s="849"/>
      <c r="F10" s="89" t="s">
        <v>73</v>
      </c>
      <c r="G10" s="90" t="s">
        <v>74</v>
      </c>
      <c r="H10" s="82" t="s">
        <v>75</v>
      </c>
      <c r="I10" s="82" t="s">
        <v>76</v>
      </c>
      <c r="L10" s="82"/>
      <c r="M10" s="82"/>
    </row>
    <row r="11" spans="1:16" ht="16.5" customHeight="1" x14ac:dyDescent="0.2">
      <c r="A11" s="91"/>
      <c r="B11" s="847" t="str">
        <f>Alapa!$C$33&amp;" "&amp;Alapa!$D$34&amp;"    "&amp;"TERV ADATOK"</f>
        <v xml:space="preserve">     TERV ADATOK</v>
      </c>
      <c r="C11" s="92" t="s">
        <v>77</v>
      </c>
      <c r="D11" s="93" t="s">
        <v>78</v>
      </c>
      <c r="E11" s="93" t="s">
        <v>79</v>
      </c>
      <c r="F11" s="94" t="s">
        <v>80</v>
      </c>
      <c r="G11" s="95"/>
      <c r="H11" s="82"/>
      <c r="I11" s="82" t="s">
        <v>81</v>
      </c>
      <c r="L11" s="82"/>
      <c r="M11" s="82"/>
    </row>
    <row r="12" spans="1:16" ht="16.5" customHeight="1" x14ac:dyDescent="0.2">
      <c r="A12" s="96" t="s">
        <v>82</v>
      </c>
      <c r="B12" s="195">
        <f>Import_M!I62</f>
        <v>0</v>
      </c>
      <c r="C12" s="98" t="s">
        <v>60</v>
      </c>
      <c r="D12" s="99" t="s">
        <v>83</v>
      </c>
      <c r="E12" s="100"/>
      <c r="F12" s="101">
        <f t="shared" ref="F12:F19" si="0">B12*E12%</f>
        <v>0</v>
      </c>
      <c r="G12" s="102"/>
      <c r="H12" s="82"/>
      <c r="I12" s="82" t="s">
        <v>84</v>
      </c>
      <c r="L12" s="82"/>
      <c r="M12" s="82"/>
    </row>
    <row r="13" spans="1:16" ht="16.5" customHeight="1" x14ac:dyDescent="0.2">
      <c r="A13" s="96" t="s">
        <v>85</v>
      </c>
      <c r="B13" s="195">
        <f>Import_M!I63</f>
        <v>0</v>
      </c>
      <c r="C13" s="98" t="s">
        <v>60</v>
      </c>
      <c r="D13" s="99" t="s">
        <v>86</v>
      </c>
      <c r="E13" s="100"/>
      <c r="F13" s="101">
        <f t="shared" si="0"/>
        <v>0</v>
      </c>
      <c r="G13" s="102"/>
      <c r="H13" s="82"/>
      <c r="I13" s="103" t="s">
        <v>87</v>
      </c>
      <c r="L13" s="82"/>
      <c r="M13" s="82"/>
    </row>
    <row r="14" spans="1:16" ht="16.5" customHeight="1" x14ac:dyDescent="0.2">
      <c r="A14" s="96" t="s">
        <v>88</v>
      </c>
      <c r="B14" s="195">
        <f>Import_M!I78</f>
        <v>0</v>
      </c>
      <c r="C14" s="98" t="s">
        <v>60</v>
      </c>
      <c r="D14" s="99" t="s">
        <v>86</v>
      </c>
      <c r="E14" s="100"/>
      <c r="F14" s="101">
        <f t="shared" si="0"/>
        <v>0</v>
      </c>
      <c r="G14" s="102"/>
      <c r="H14" s="82"/>
      <c r="I14" s="103" t="s">
        <v>89</v>
      </c>
      <c r="L14" s="82"/>
      <c r="M14" s="82"/>
    </row>
    <row r="15" spans="1:16" ht="16.5" customHeight="1" x14ac:dyDescent="0.2">
      <c r="A15" s="96" t="s">
        <v>90</v>
      </c>
      <c r="B15" s="195">
        <f>Import_O!I5+Import_O!I8+Import_O!I9+Import_O!I35</f>
        <v>0</v>
      </c>
      <c r="C15" s="98" t="s">
        <v>60</v>
      </c>
      <c r="D15" s="99" t="s">
        <v>83</v>
      </c>
      <c r="E15" s="100"/>
      <c r="F15" s="101">
        <f t="shared" si="0"/>
        <v>0</v>
      </c>
      <c r="G15" s="90" t="s">
        <v>74</v>
      </c>
      <c r="H15" s="82" t="s">
        <v>91</v>
      </c>
      <c r="I15" s="82" t="s">
        <v>92</v>
      </c>
      <c r="J15" s="82"/>
      <c r="L15" s="82"/>
      <c r="M15" s="82"/>
    </row>
    <row r="16" spans="1:16" ht="16.5" customHeight="1" x14ac:dyDescent="0.2">
      <c r="A16" s="96" t="s">
        <v>93</v>
      </c>
      <c r="B16" s="195">
        <f>Import_O!I16+Import_O!I20+Import_O!I21+Import_O!I22+Import_O!I45</f>
        <v>0</v>
      </c>
      <c r="C16" s="98" t="s">
        <v>60</v>
      </c>
      <c r="D16" s="99" t="s">
        <v>83</v>
      </c>
      <c r="E16" s="100"/>
      <c r="F16" s="101">
        <f t="shared" si="0"/>
        <v>0</v>
      </c>
      <c r="G16" s="90"/>
      <c r="H16" s="82"/>
      <c r="I16" s="82" t="s">
        <v>94</v>
      </c>
      <c r="J16" s="82"/>
      <c r="L16" s="82"/>
      <c r="M16" s="82"/>
    </row>
    <row r="17" spans="1:17" ht="16.5" customHeight="1" x14ac:dyDescent="0.2">
      <c r="A17" s="96" t="s">
        <v>95</v>
      </c>
      <c r="B17" s="195">
        <f>Import_O!I24</f>
        <v>0</v>
      </c>
      <c r="C17" s="98" t="s">
        <v>60</v>
      </c>
      <c r="D17" s="99" t="s">
        <v>96</v>
      </c>
      <c r="E17" s="100"/>
      <c r="F17" s="101">
        <f t="shared" si="0"/>
        <v>0</v>
      </c>
      <c r="G17" s="90"/>
      <c r="H17" s="82"/>
      <c r="I17" s="82" t="s">
        <v>97</v>
      </c>
      <c r="J17" s="82"/>
      <c r="L17" s="82"/>
      <c r="M17" s="82"/>
    </row>
    <row r="18" spans="1:17" ht="16.5" customHeight="1" x14ac:dyDescent="0.2">
      <c r="A18" s="96" t="s">
        <v>98</v>
      </c>
      <c r="B18" s="195">
        <f>Import_O!I47</f>
        <v>0</v>
      </c>
      <c r="C18" s="98" t="s">
        <v>60</v>
      </c>
      <c r="D18" s="99" t="s">
        <v>96</v>
      </c>
      <c r="E18" s="100"/>
      <c r="F18" s="101">
        <f t="shared" si="0"/>
        <v>0</v>
      </c>
      <c r="G18" s="90"/>
      <c r="H18" s="82" t="s">
        <v>99</v>
      </c>
      <c r="I18" s="82" t="s">
        <v>100</v>
      </c>
      <c r="J18" s="82"/>
      <c r="L18" s="82"/>
      <c r="M18" s="82"/>
    </row>
    <row r="19" spans="1:17" ht="16.5" customHeight="1" x14ac:dyDescent="0.2">
      <c r="A19" s="104" t="s">
        <v>101</v>
      </c>
      <c r="B19" s="105"/>
      <c r="C19" s="106" t="s">
        <v>60</v>
      </c>
      <c r="D19" s="107"/>
      <c r="E19" s="108"/>
      <c r="F19" s="109">
        <f t="shared" si="0"/>
        <v>0</v>
      </c>
      <c r="G19" s="102"/>
      <c r="H19" s="82"/>
    </row>
    <row r="20" spans="1:17" ht="16.5" customHeight="1" x14ac:dyDescent="0.2">
      <c r="A20" s="110" t="s">
        <v>102</v>
      </c>
      <c r="B20" s="850"/>
      <c r="C20" s="850"/>
      <c r="D20" s="850"/>
      <c r="E20" s="850"/>
      <c r="F20" s="851"/>
      <c r="G20" s="90" t="s">
        <v>74</v>
      </c>
      <c r="H20" s="82" t="s">
        <v>103</v>
      </c>
      <c r="I20" s="82" t="s">
        <v>104</v>
      </c>
    </row>
    <row r="21" spans="1:17" ht="16.5" customHeight="1" x14ac:dyDescent="0.2">
      <c r="A21" s="111" t="s">
        <v>105</v>
      </c>
      <c r="B21" s="112"/>
      <c r="C21" s="112"/>
      <c r="D21" s="113"/>
      <c r="E21" s="113"/>
      <c r="F21" s="114" t="str">
        <f>IFERROR(SUM(F12:F19)/(COUNTIF(C12:C19,"IGEN")),"1.,2.,3. LÉPÉS!!!")</f>
        <v>1.,2.,3. LÉPÉS!!!</v>
      </c>
      <c r="G21" s="102"/>
    </row>
    <row r="22" spans="1:17" ht="16.5" customHeight="1" x14ac:dyDescent="0.2">
      <c r="A22" s="115" t="s">
        <v>106</v>
      </c>
      <c r="B22" s="116"/>
      <c r="C22" s="63"/>
      <c r="D22" s="63"/>
      <c r="E22" s="117"/>
      <c r="F22" s="118"/>
      <c r="G22" s="90" t="s">
        <v>74</v>
      </c>
      <c r="H22" s="82" t="s">
        <v>107</v>
      </c>
      <c r="I22" s="82" t="s">
        <v>108</v>
      </c>
    </row>
    <row r="23" spans="1:17" ht="16.5" customHeight="1" x14ac:dyDescent="0.2">
      <c r="A23" s="119" t="s">
        <v>109</v>
      </c>
      <c r="B23" s="120"/>
      <c r="C23" s="121"/>
      <c r="D23" s="122"/>
      <c r="E23" s="122"/>
      <c r="F23" s="123"/>
      <c r="G23" s="90" t="s">
        <v>74</v>
      </c>
      <c r="H23" s="82" t="s">
        <v>110</v>
      </c>
      <c r="I23" s="82" t="s">
        <v>111</v>
      </c>
    </row>
    <row r="24" spans="1:17" ht="16.5" customHeight="1" x14ac:dyDescent="0.2">
      <c r="A24" s="124" t="s">
        <v>112</v>
      </c>
      <c r="B24" s="125"/>
      <c r="C24" s="125"/>
      <c r="D24" s="126"/>
      <c r="E24" s="126"/>
      <c r="F24" s="127" t="str">
        <f>IFERROR((F21+F22),"")</f>
        <v/>
      </c>
      <c r="G24" s="102"/>
    </row>
    <row r="25" spans="1:17" ht="16.5" customHeight="1" x14ac:dyDescent="0.2">
      <c r="A25" s="128" t="s">
        <v>113</v>
      </c>
      <c r="B25" s="129"/>
      <c r="C25" s="130" t="s">
        <v>114</v>
      </c>
      <c r="D25" s="131" t="s">
        <v>115</v>
      </c>
      <c r="E25" s="132"/>
      <c r="F25" s="133">
        <f>IFERROR(F24*E25%,0)</f>
        <v>0</v>
      </c>
      <c r="G25" s="90" t="s">
        <v>74</v>
      </c>
      <c r="H25" s="82" t="s">
        <v>116</v>
      </c>
      <c r="I25" s="82" t="s">
        <v>117</v>
      </c>
    </row>
    <row r="26" spans="1:17" ht="16.5" customHeight="1" x14ac:dyDescent="0.2">
      <c r="A26" s="134" t="s">
        <v>51</v>
      </c>
      <c r="B26" s="135"/>
      <c r="C26" s="135"/>
      <c r="D26" s="136" t="s">
        <v>118</v>
      </c>
      <c r="E26" s="137"/>
      <c r="F26" s="138" t="str">
        <f>IFERROR(F24*E26%,"")</f>
        <v/>
      </c>
      <c r="G26" s="90" t="s">
        <v>74</v>
      </c>
      <c r="H26" s="82" t="s">
        <v>119</v>
      </c>
      <c r="I26" s="82" t="s">
        <v>120</v>
      </c>
    </row>
    <row r="27" spans="1:17" ht="16.5" customHeight="1" x14ac:dyDescent="0.3">
      <c r="A27" s="33"/>
      <c r="B27" s="63"/>
      <c r="C27" s="5"/>
      <c r="D27" s="5"/>
      <c r="E27" s="67"/>
      <c r="F27" s="139"/>
      <c r="G27" s="102"/>
      <c r="H27" s="82" t="s">
        <v>121</v>
      </c>
      <c r="I27" s="140" t="s">
        <v>122</v>
      </c>
      <c r="J27" s="140"/>
      <c r="K27" s="141"/>
      <c r="L27" s="142"/>
      <c r="M27" s="142"/>
      <c r="N27" s="142"/>
      <c r="O27" s="25" t="s">
        <v>27</v>
      </c>
    </row>
    <row r="28" spans="1:17" ht="16.5" customHeight="1" x14ac:dyDescent="0.3">
      <c r="A28" s="143" t="s">
        <v>123</v>
      </c>
      <c r="B28" s="144"/>
      <c r="C28" s="145"/>
      <c r="D28" s="146"/>
      <c r="E28" s="146"/>
      <c r="F28" s="147"/>
      <c r="G28" s="148" t="s">
        <v>74</v>
      </c>
      <c r="H28" s="149" t="s">
        <v>124</v>
      </c>
      <c r="I28" s="149" t="s">
        <v>125</v>
      </c>
      <c r="J28" s="149"/>
      <c r="K28" s="150"/>
      <c r="L28" s="151"/>
      <c r="M28" s="151"/>
      <c r="N28" s="151"/>
      <c r="O28" s="152"/>
      <c r="P28" s="151"/>
    </row>
    <row r="29" spans="1:17" ht="64.5" customHeight="1" x14ac:dyDescent="0.2">
      <c r="A29" s="153" t="s">
        <v>165</v>
      </c>
      <c r="B29" s="63"/>
      <c r="C29" s="154"/>
      <c r="D29" s="5"/>
      <c r="E29" s="5"/>
      <c r="F29" s="3"/>
      <c r="G29" s="90" t="s">
        <v>74</v>
      </c>
      <c r="H29" s="155"/>
      <c r="I29" s="852" t="s">
        <v>127</v>
      </c>
      <c r="J29" s="853"/>
      <c r="K29" s="853"/>
      <c r="L29" s="853"/>
      <c r="M29" s="853"/>
      <c r="N29" s="853"/>
      <c r="O29" s="853"/>
      <c r="P29" s="853"/>
      <c r="Q29" s="156" t="s">
        <v>128</v>
      </c>
    </row>
    <row r="30" spans="1:17" ht="38.25" x14ac:dyDescent="0.2">
      <c r="A30" s="157" t="s">
        <v>129</v>
      </c>
      <c r="B30" s="158"/>
      <c r="C30" s="159" t="str">
        <f>Alapa!$C$33&amp;" "&amp;Alapa!$D$34&amp;"  "&amp;"TERV ADATOK"</f>
        <v xml:space="preserve">   TERV ADATOK</v>
      </c>
      <c r="D30" s="160" t="s">
        <v>130</v>
      </c>
      <c r="E30" s="160" t="s">
        <v>131</v>
      </c>
      <c r="F30" s="159" t="s">
        <v>132</v>
      </c>
      <c r="G30" s="161" t="s">
        <v>133</v>
      </c>
      <c r="H30" s="162" t="s">
        <v>134</v>
      </c>
      <c r="I30" s="854" t="s">
        <v>135</v>
      </c>
      <c r="J30" s="855"/>
      <c r="K30" s="855"/>
      <c r="L30" s="855"/>
      <c r="M30" s="855"/>
      <c r="N30" s="855"/>
      <c r="O30" s="855"/>
      <c r="P30" s="855"/>
      <c r="Q30" s="142"/>
    </row>
    <row r="31" spans="1:17" x14ac:dyDescent="0.2">
      <c r="A31" s="163" t="s">
        <v>136</v>
      </c>
      <c r="B31" s="164"/>
      <c r="C31" s="168"/>
      <c r="D31" s="166" t="str">
        <f t="shared" ref="D31:D54" si="1">IF(C31=0,"",C31/SUM($C$31:$C$39)%)</f>
        <v/>
      </c>
      <c r="E31" s="167" t="str">
        <f>IF(C31=0,"",IF(C31=0,0,VLOOKUP(A31,'KK-09'!$B$97:$P$149,15,FALSE)))</f>
        <v/>
      </c>
      <c r="F31" s="168"/>
      <c r="G31" s="169"/>
      <c r="H31" s="162" t="s">
        <v>99</v>
      </c>
      <c r="I31" s="854" t="s">
        <v>166</v>
      </c>
      <c r="J31" s="855"/>
      <c r="K31" s="855"/>
      <c r="L31" s="855"/>
      <c r="M31" s="855"/>
      <c r="N31" s="855"/>
      <c r="O31" s="855"/>
      <c r="P31" s="855"/>
      <c r="Q31" s="142"/>
    </row>
    <row r="32" spans="1:17" x14ac:dyDescent="0.2">
      <c r="A32" s="172" t="s">
        <v>137</v>
      </c>
      <c r="B32" s="173"/>
      <c r="C32" s="177"/>
      <c r="D32" s="175" t="str">
        <f t="shared" si="1"/>
        <v/>
      </c>
      <c r="E32" s="176" t="str">
        <f>IF(C32=0,"",IF(C32=0,0,VLOOKUP(A32,'KK-09'!$B$97:$P$149,15,FALSE)))</f>
        <v/>
      </c>
      <c r="F32" s="177"/>
      <c r="G32" s="178"/>
      <c r="H32" s="142"/>
      <c r="O32" s="179"/>
      <c r="P32" s="179"/>
      <c r="Q32" s="142"/>
    </row>
    <row r="33" spans="1:17" x14ac:dyDescent="0.2">
      <c r="A33" s="172" t="s">
        <v>138</v>
      </c>
      <c r="B33" s="173"/>
      <c r="C33" s="177"/>
      <c r="D33" s="175" t="str">
        <f t="shared" si="1"/>
        <v/>
      </c>
      <c r="E33" s="176" t="str">
        <f>IF(C33=0,"",IF(C33=0,0,VLOOKUP(A33,'KK-09'!$B$97:$P$149,15,FALSE)))</f>
        <v/>
      </c>
      <c r="F33" s="177"/>
      <c r="G33" s="178"/>
      <c r="H33" s="142"/>
      <c r="O33" s="179"/>
      <c r="P33" s="179"/>
      <c r="Q33" s="142"/>
    </row>
    <row r="34" spans="1:17" x14ac:dyDescent="0.2">
      <c r="A34" s="172" t="s">
        <v>139</v>
      </c>
      <c r="B34" s="173"/>
      <c r="C34" s="177"/>
      <c r="D34" s="175" t="str">
        <f t="shared" si="1"/>
        <v/>
      </c>
      <c r="E34" s="176" t="str">
        <f>IF(C34=0,"",IF(C34=0,0,VLOOKUP(A34,'KK-09'!$B$97:$P$149,15,FALSE)))</f>
        <v/>
      </c>
      <c r="F34" s="177"/>
      <c r="G34" s="178"/>
      <c r="H34" s="142"/>
      <c r="O34" s="179"/>
      <c r="P34" s="179"/>
      <c r="Q34" s="142"/>
    </row>
    <row r="35" spans="1:17" x14ac:dyDescent="0.2">
      <c r="A35" s="172" t="s">
        <v>140</v>
      </c>
      <c r="B35" s="173"/>
      <c r="C35" s="177"/>
      <c r="D35" s="175" t="str">
        <f t="shared" si="1"/>
        <v/>
      </c>
      <c r="E35" s="176" t="str">
        <f>IF(C35=0,"",IF(C35=0,0,VLOOKUP(A35,'KK-09'!$B$97:$P$149,15,FALSE)))</f>
        <v/>
      </c>
      <c r="F35" s="177"/>
      <c r="G35" s="178"/>
      <c r="H35" s="142"/>
      <c r="O35" s="179"/>
      <c r="P35" s="179"/>
    </row>
    <row r="36" spans="1:17" x14ac:dyDescent="0.2">
      <c r="A36" s="172" t="s">
        <v>141</v>
      </c>
      <c r="B36" s="173"/>
      <c r="C36" s="177"/>
      <c r="D36" s="175" t="str">
        <f t="shared" si="1"/>
        <v/>
      </c>
      <c r="E36" s="176" t="str">
        <f>IF(C36=0,"",IF(C36=0,0,VLOOKUP(A36,'KK-09'!$B$97:$P$149,15,FALSE)))</f>
        <v/>
      </c>
      <c r="F36" s="177"/>
      <c r="G36" s="178"/>
      <c r="H36" s="142"/>
      <c r="O36" s="179"/>
      <c r="P36" s="179"/>
    </row>
    <row r="37" spans="1:17" x14ac:dyDescent="0.2">
      <c r="A37" s="172" t="s">
        <v>142</v>
      </c>
      <c r="B37" s="173"/>
      <c r="C37" s="177"/>
      <c r="D37" s="175" t="str">
        <f t="shared" si="1"/>
        <v/>
      </c>
      <c r="E37" s="176" t="str">
        <f>IF(C37=0,"",IF(C37=0,0,VLOOKUP(A37,'KK-09'!$B$97:$P$149,15,FALSE)))</f>
        <v/>
      </c>
      <c r="F37" s="177"/>
      <c r="G37" s="178"/>
      <c r="H37" s="142"/>
      <c r="O37" s="179"/>
      <c r="P37" s="179"/>
    </row>
    <row r="38" spans="1:17" x14ac:dyDescent="0.2">
      <c r="A38" s="172" t="s">
        <v>143</v>
      </c>
      <c r="B38" s="173"/>
      <c r="C38" s="177"/>
      <c r="D38" s="175" t="str">
        <f t="shared" si="1"/>
        <v/>
      </c>
      <c r="E38" s="176" t="str">
        <f>IF(C38=0,"",IF(C38=0,0,VLOOKUP(A38,'KK-09'!$B$97:$P$149,15,FALSE)))</f>
        <v/>
      </c>
      <c r="F38" s="177"/>
      <c r="G38" s="178"/>
      <c r="H38" s="142"/>
      <c r="O38" s="179"/>
      <c r="P38" s="179"/>
    </row>
    <row r="39" spans="1:17" x14ac:dyDescent="0.2">
      <c r="A39" s="180" t="s">
        <v>144</v>
      </c>
      <c r="B39" s="181"/>
      <c r="C39" s="185"/>
      <c r="D39" s="183" t="str">
        <f t="shared" si="1"/>
        <v/>
      </c>
      <c r="E39" s="184" t="str">
        <f>IF(C39=0,"",IF(C39=0,0,VLOOKUP(A39,'KK-09'!$B$97:$P$149,15,FALSE)))</f>
        <v/>
      </c>
      <c r="F39" s="185"/>
      <c r="G39" s="186"/>
      <c r="H39" s="142"/>
      <c r="O39" s="179"/>
      <c r="P39" s="179"/>
    </row>
    <row r="40" spans="1:17" x14ac:dyDescent="0.2">
      <c r="A40" s="163" t="s">
        <v>145</v>
      </c>
      <c r="B40" s="164"/>
      <c r="C40" s="168"/>
      <c r="D40" s="166" t="str">
        <f t="shared" si="1"/>
        <v/>
      </c>
      <c r="E40" s="167" t="str">
        <f>IF(C40=0,"",IF(C40=0,0,VLOOKUP(A40,'KK-09'!$B$97:$P$149,15,FALSE)))</f>
        <v/>
      </c>
      <c r="F40" s="168"/>
      <c r="G40" s="169"/>
      <c r="H40" s="142"/>
      <c r="O40" s="179"/>
      <c r="P40" s="179"/>
    </row>
    <row r="41" spans="1:17" x14ac:dyDescent="0.2">
      <c r="A41" s="172" t="s">
        <v>146</v>
      </c>
      <c r="B41" s="173"/>
      <c r="C41" s="177"/>
      <c r="D41" s="175" t="str">
        <f t="shared" si="1"/>
        <v/>
      </c>
      <c r="E41" s="176" t="str">
        <f>IF(C41=0,"",IF(C41=0,0,VLOOKUP(A41,'KK-09'!$B$97:$P$149,15,FALSE)))</f>
        <v/>
      </c>
      <c r="F41" s="177"/>
      <c r="G41" s="178"/>
      <c r="H41" s="142"/>
      <c r="O41" s="179"/>
      <c r="P41" s="179"/>
    </row>
    <row r="42" spans="1:17" x14ac:dyDescent="0.2">
      <c r="A42" s="172" t="s">
        <v>147</v>
      </c>
      <c r="B42" s="173"/>
      <c r="C42" s="177"/>
      <c r="D42" s="175" t="str">
        <f t="shared" si="1"/>
        <v/>
      </c>
      <c r="E42" s="176" t="str">
        <f>IF(C42=0,"",IF(C42=0,0,VLOOKUP(A42,'KK-09'!$B$97:$P$149,15,FALSE)))</f>
        <v/>
      </c>
      <c r="F42" s="177"/>
      <c r="G42" s="178"/>
      <c r="H42" s="142"/>
      <c r="O42" s="179"/>
      <c r="P42" s="179"/>
    </row>
    <row r="43" spans="1:17" x14ac:dyDescent="0.2">
      <c r="A43" s="172" t="s">
        <v>148</v>
      </c>
      <c r="B43" s="173"/>
      <c r="C43" s="177"/>
      <c r="D43" s="175" t="str">
        <f t="shared" si="1"/>
        <v/>
      </c>
      <c r="E43" s="176" t="str">
        <f>IF(C43=0,"",IF(C43=0,0,VLOOKUP(A43,'KK-09'!$B$97:$P$149,15,FALSE)))</f>
        <v/>
      </c>
      <c r="F43" s="177"/>
      <c r="G43" s="178"/>
      <c r="H43" s="142"/>
      <c r="O43" s="179"/>
      <c r="P43" s="179"/>
    </row>
    <row r="44" spans="1:17" x14ac:dyDescent="0.2">
      <c r="A44" s="172" t="s">
        <v>149</v>
      </c>
      <c r="B44" s="173"/>
      <c r="C44" s="177"/>
      <c r="D44" s="175" t="str">
        <f t="shared" si="1"/>
        <v/>
      </c>
      <c r="E44" s="176" t="str">
        <f>IF(C44=0,"",IF(C44=0,0,VLOOKUP(A44,'KK-09'!$B$97:$P$149,15,FALSE)))</f>
        <v/>
      </c>
      <c r="F44" s="177"/>
      <c r="G44" s="178"/>
      <c r="H44" s="142"/>
      <c r="O44" s="179"/>
      <c r="P44" s="179"/>
    </row>
    <row r="45" spans="1:17" x14ac:dyDescent="0.2">
      <c r="A45" s="180" t="s">
        <v>150</v>
      </c>
      <c r="B45" s="181"/>
      <c r="C45" s="185"/>
      <c r="D45" s="183" t="str">
        <f t="shared" si="1"/>
        <v/>
      </c>
      <c r="E45" s="184" t="str">
        <f>IF(C45=0,"",IF(C45=0,0,VLOOKUP(A45,'KK-09'!$B$97:$P$149,15,FALSE)))</f>
        <v/>
      </c>
      <c r="F45" s="185"/>
      <c r="G45" s="186"/>
      <c r="H45" s="142"/>
      <c r="O45" s="179"/>
      <c r="P45" s="179"/>
    </row>
    <row r="46" spans="1:17" x14ac:dyDescent="0.2">
      <c r="A46" s="163" t="s">
        <v>151</v>
      </c>
      <c r="B46" s="164"/>
      <c r="C46" s="168"/>
      <c r="D46" s="166" t="str">
        <f t="shared" si="1"/>
        <v/>
      </c>
      <c r="E46" s="167" t="str">
        <f>IF(C46=0,"",IF(C46=0,0,VLOOKUP(A46,'KK-09'!$B$97:$P$149,15,FALSE)))</f>
        <v/>
      </c>
      <c r="F46" s="168"/>
      <c r="G46" s="169"/>
      <c r="H46" s="142"/>
      <c r="O46" s="179"/>
      <c r="P46" s="179"/>
    </row>
    <row r="47" spans="1:17" x14ac:dyDescent="0.2">
      <c r="A47" s="172" t="s">
        <v>152</v>
      </c>
      <c r="B47" s="173"/>
      <c r="C47" s="177"/>
      <c r="D47" s="175" t="str">
        <f t="shared" si="1"/>
        <v/>
      </c>
      <c r="E47" s="176" t="str">
        <f>IF(C47=0,"",IF(C47=0,0,VLOOKUP(A47,'KK-09'!$B$97:$P$149,15,FALSE)))</f>
        <v/>
      </c>
      <c r="F47" s="177"/>
      <c r="G47" s="178"/>
      <c r="H47" s="142"/>
      <c r="O47" s="179"/>
      <c r="P47" s="179"/>
    </row>
    <row r="48" spans="1:17" x14ac:dyDescent="0.2">
      <c r="A48" s="172" t="s">
        <v>153</v>
      </c>
      <c r="B48" s="173"/>
      <c r="C48" s="177"/>
      <c r="D48" s="175" t="str">
        <f t="shared" si="1"/>
        <v/>
      </c>
      <c r="E48" s="176" t="str">
        <f>IF(C48=0,"",IF(C48=0,0,VLOOKUP(A48,'KK-09'!$B$97:$P$149,15,FALSE)))</f>
        <v/>
      </c>
      <c r="F48" s="177"/>
      <c r="G48" s="178"/>
      <c r="H48" s="142"/>
      <c r="O48" s="179"/>
      <c r="P48" s="179"/>
    </row>
    <row r="49" spans="1:16" x14ac:dyDescent="0.2">
      <c r="A49" s="180" t="s">
        <v>154</v>
      </c>
      <c r="B49" s="181"/>
      <c r="C49" s="185"/>
      <c r="D49" s="183" t="str">
        <f t="shared" si="1"/>
        <v/>
      </c>
      <c r="E49" s="184" t="str">
        <f>IF(C49=0,"",IF(C49=0,0,VLOOKUP(A49,'KK-09'!$B$97:$P$149,15,FALSE)))</f>
        <v/>
      </c>
      <c r="F49" s="185"/>
      <c r="G49" s="186"/>
      <c r="H49" s="142"/>
      <c r="O49" s="179"/>
      <c r="P49" s="179"/>
    </row>
    <row r="50" spans="1:16" x14ac:dyDescent="0.2">
      <c r="A50" s="163" t="s">
        <v>155</v>
      </c>
      <c r="B50" s="164"/>
      <c r="C50" s="168"/>
      <c r="D50" s="166" t="str">
        <f t="shared" si="1"/>
        <v/>
      </c>
      <c r="E50" s="167" t="str">
        <f>IF(C50=0,"",IF(C50=0,0,VLOOKUP(A50,'KK-09'!$B$97:$P$149,15,FALSE)))</f>
        <v/>
      </c>
      <c r="F50" s="168"/>
      <c r="G50" s="169"/>
    </row>
    <row r="51" spans="1:16" x14ac:dyDescent="0.2">
      <c r="A51" s="172" t="s">
        <v>156</v>
      </c>
      <c r="B51" s="173"/>
      <c r="C51" s="177"/>
      <c r="D51" s="175" t="str">
        <f t="shared" si="1"/>
        <v/>
      </c>
      <c r="E51" s="176" t="str">
        <f>IF(C51=0,"",IF(C51=0,0,VLOOKUP(A51,'KK-09'!$B$97:$P$149,15,FALSE)))</f>
        <v/>
      </c>
      <c r="F51" s="177"/>
      <c r="G51" s="178"/>
    </row>
    <row r="52" spans="1:16" x14ac:dyDescent="0.2">
      <c r="A52" s="172" t="s">
        <v>157</v>
      </c>
      <c r="B52" s="173"/>
      <c r="C52" s="177"/>
      <c r="D52" s="175" t="str">
        <f t="shared" si="1"/>
        <v/>
      </c>
      <c r="E52" s="176" t="str">
        <f>IF(C52=0,"",IF(C52=0,0,VLOOKUP(A52,'KK-09'!$B$97:$P$149,15,FALSE)))</f>
        <v/>
      </c>
      <c r="F52" s="177"/>
      <c r="G52" s="178"/>
    </row>
    <row r="53" spans="1:16" x14ac:dyDescent="0.2">
      <c r="A53" s="172" t="s">
        <v>158</v>
      </c>
      <c r="B53" s="173"/>
      <c r="C53" s="177"/>
      <c r="D53" s="175" t="str">
        <f t="shared" si="1"/>
        <v/>
      </c>
      <c r="E53" s="176" t="str">
        <f>IF(C53=0,"",IF(C53=0,0,VLOOKUP(A53,'KK-09'!$B$97:$P$149,15,FALSE)))</f>
        <v/>
      </c>
      <c r="F53" s="177"/>
      <c r="G53" s="178"/>
    </row>
    <row r="54" spans="1:16" x14ac:dyDescent="0.2">
      <c r="A54" s="180" t="s">
        <v>159</v>
      </c>
      <c r="B54" s="181"/>
      <c r="C54" s="185"/>
      <c r="D54" s="183" t="str">
        <f t="shared" si="1"/>
        <v/>
      </c>
      <c r="E54" s="184" t="str">
        <f>IF(C54=0,"",IF(C54=0,0,VLOOKUP(A54,'KK-09'!$B$97:$P$149,15,FALSE)))</f>
        <v/>
      </c>
      <c r="F54" s="185"/>
      <c r="G54" s="186"/>
    </row>
    <row r="55" spans="1:16" x14ac:dyDescent="0.2">
      <c r="A55" s="187" t="str">
        <f>'KK-09'!B43</f>
        <v>1. Sajátos ügyletek, egyenlegek</v>
      </c>
      <c r="B55" s="188">
        <f>'KK-09'!C43</f>
        <v>0</v>
      </c>
      <c r="C55" s="168"/>
      <c r="D55" s="166" t="str">
        <f>IF(C55=0,"",IF(B55="Mérleg",C55/SUM($C$31:$C$38)%,IF(B55="Bevétel",C55/SUM($C$46:$C$49)%,IF(B55="Ráfordítás",C55/SUM($C$50:$C$54)%,0))))</f>
        <v/>
      </c>
      <c r="E55" s="167" t="str">
        <f>IF(C55=0,"",IF(C55=0,0,VLOOKUP(A55,'KK-09'!$B$97:$P$149,15,FALSE)))</f>
        <v/>
      </c>
      <c r="F55" s="168"/>
      <c r="G55" s="169"/>
    </row>
    <row r="56" spans="1:16" x14ac:dyDescent="0.2">
      <c r="A56" s="189" t="str">
        <f>'KK-09'!B44</f>
        <v>2. Sajátos ügyletek, egyenlegek</v>
      </c>
      <c r="B56" s="190">
        <f>'KK-09'!C44</f>
        <v>0</v>
      </c>
      <c r="C56" s="177"/>
      <c r="D56" s="175" t="str">
        <f>IF(C56=0,"",IF(B56="Mérleg",C56/SUM($C$31:$C$38)%,IF(B56="Bevétel",C56/SUM($C$46:$C$49)%,IF(B56="Ráfordítás",C56/SUM($C$50:$C$54)%,0))))</f>
        <v/>
      </c>
      <c r="E56" s="176" t="str">
        <f>IF(C56=0,"",IF(C56=0,0,VLOOKUP(A56,'KK-09'!$B$97:$P$149,15,FALSE)))</f>
        <v/>
      </c>
      <c r="F56" s="177"/>
      <c r="G56" s="178"/>
    </row>
    <row r="57" spans="1:16" x14ac:dyDescent="0.2">
      <c r="A57" s="191" t="str">
        <f>'KK-09'!B45</f>
        <v>3. Sajátos ügyletek, egyenlegek</v>
      </c>
      <c r="B57" s="192">
        <f>'KK-09'!C45</f>
        <v>0</v>
      </c>
      <c r="C57" s="185"/>
      <c r="D57" s="183" t="str">
        <f>IF(C57=0,"",IF(B57="Mérleg",C57/SUM($C$31:$C$38)%,IF(B57="Bevétel",C57/SUM($C$46:$C$49)%,IF(B57="Ráfordítás",C57/SUM($C$50:$C$54)%,0))))</f>
        <v/>
      </c>
      <c r="E57" s="184" t="str">
        <f>IF(C57=0,"",IF(C57=0,0,VLOOKUP(A57,'KK-09'!$B$97:$P$149,15,FALSE)))</f>
        <v/>
      </c>
      <c r="F57" s="185"/>
      <c r="G57" s="186"/>
    </row>
    <row r="66" ht="38.25" customHeight="1" x14ac:dyDescent="0.2"/>
    <row r="67" ht="51" customHeight="1" x14ac:dyDescent="0.2"/>
    <row r="68" ht="39" customHeight="1" x14ac:dyDescent="0.2"/>
    <row r="69" ht="16.5" customHeight="1" x14ac:dyDescent="0.2"/>
    <row r="74" ht="102" customHeight="1" x14ac:dyDescent="0.2"/>
    <row r="75" ht="102" customHeight="1" x14ac:dyDescent="0.2"/>
    <row r="76" ht="89.25" customHeight="1" x14ac:dyDescent="0.2"/>
    <row r="77" ht="51.75" customHeight="1" x14ac:dyDescent="0.2"/>
    <row r="81" ht="38.25" customHeight="1" x14ac:dyDescent="0.2"/>
    <row r="82" ht="115.5" customHeight="1" x14ac:dyDescent="0.2"/>
    <row r="84" ht="115.5" customHeight="1" x14ac:dyDescent="0.2"/>
    <row r="86" ht="39" customHeight="1" x14ac:dyDescent="0.2"/>
  </sheetData>
  <mergeCells count="6">
    <mergeCell ref="I31:P31"/>
    <mergeCell ref="B10:B11"/>
    <mergeCell ref="D10:E10"/>
    <mergeCell ref="B20:F20"/>
    <mergeCell ref="I29:P29"/>
    <mergeCell ref="I30:P30"/>
  </mergeCells>
  <dataValidations count="1">
    <dataValidation type="list" allowBlank="1" showInputMessage="1" showErrorMessage="1" sqref="F28 C12:C19" xr:uid="{00000000-0002-0000-0300-000000000000}">
      <formula1>$L$2:$M$2</formula1>
    </dataValidation>
  </dataValidations>
  <hyperlinks>
    <hyperlink ref="H3" location="TARTALOM!A1" display=" &lt; Tartalom" xr:uid="{00000000-0004-0000-0300-000000000000}"/>
    <hyperlink ref="H4" location="'KK-08'!A1" display="KK-08 " xr:uid="{00000000-0004-0000-0300-000001000000}"/>
    <hyperlink ref="H5" location="'KK-08-01'!A1" display="KK-08-01 " xr:uid="{00000000-0004-0000-0300-000002000000}"/>
    <hyperlink ref="H6" location="'KK-08-02'!A1" display="KK-08-02 " xr:uid="{00000000-0004-0000-0300-000003000000}"/>
    <hyperlink ref="H7" location="'KK-08-03'!A1" display="KK-08-03 " xr:uid="{00000000-0004-0000-0300-000004000000}"/>
    <hyperlink ref="O27" location="'KK-09'!A1" display="KK-09" xr:uid="{00000000-0004-0000-0300-000005000000}"/>
  </hyperlinks>
  <pageMargins left="0.70866141732283505" right="0.70866141732283505" top="0.74803149606299202" bottom="0.74803149606299202" header="0.31496062992126" footer="0.31496062992126"/>
  <pageSetup paperSize="9" scale="91" fitToHeight="2" orientation="portrait"/>
  <rowBreaks count="1" manualBreakCount="1">
    <brk id="27" max="104857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86"/>
  <sheetViews>
    <sheetView showGridLines="0" workbookViewId="0"/>
  </sheetViews>
  <sheetFormatPr defaultColWidth="9" defaultRowHeight="12.75" customHeight="1" x14ac:dyDescent="0.2"/>
  <cols>
    <col min="1" max="1" width="27.875" style="2" customWidth="1"/>
    <col min="2" max="2" width="11.25" style="2" customWidth="1"/>
    <col min="3" max="6" width="10" style="2" customWidth="1"/>
    <col min="7" max="17" width="9" style="2" customWidth="1"/>
    <col min="18" max="16384" width="9" style="2"/>
  </cols>
  <sheetData>
    <row r="1" spans="1:16" ht="15.75" x14ac:dyDescent="0.25">
      <c r="A1" s="61" t="s">
        <v>167</v>
      </c>
      <c r="B1" s="62"/>
      <c r="C1" s="5"/>
      <c r="D1" s="5"/>
      <c r="E1" s="5"/>
      <c r="F1" s="5"/>
      <c r="G1" s="5"/>
    </row>
    <row r="2" spans="1:16" ht="15.75" x14ac:dyDescent="0.25">
      <c r="A2" s="5"/>
      <c r="B2" s="63"/>
      <c r="C2" s="5"/>
      <c r="D2" s="193"/>
      <c r="E2" s="64"/>
      <c r="F2" s="5"/>
      <c r="G2" s="5"/>
      <c r="H2" s="23" t="s">
        <v>58</v>
      </c>
      <c r="L2" s="65" t="s">
        <v>59</v>
      </c>
      <c r="M2" s="65" t="s">
        <v>60</v>
      </c>
      <c r="N2" s="65" t="s">
        <v>61</v>
      </c>
      <c r="O2" s="65" t="s">
        <v>62</v>
      </c>
      <c r="P2" s="65" t="s">
        <v>63</v>
      </c>
    </row>
    <row r="3" spans="1:16" x14ac:dyDescent="0.2">
      <c r="A3" s="66" t="s">
        <v>168</v>
      </c>
      <c r="B3" s="67"/>
      <c r="C3" s="5"/>
      <c r="D3" s="5"/>
      <c r="E3" s="68"/>
      <c r="F3" s="5"/>
      <c r="G3" s="5"/>
      <c r="H3" s="69" t="s">
        <v>34</v>
      </c>
      <c r="J3" s="69"/>
      <c r="N3" s="65"/>
      <c r="O3" s="65"/>
      <c r="P3" s="65"/>
    </row>
    <row r="4" spans="1:16" ht="16.5" x14ac:dyDescent="0.3">
      <c r="A4" s="26" t="str">
        <f>CONCATENATE("Ügyfél:   ",Alapa!$C$17)</f>
        <v xml:space="preserve">Ügyfél:   </v>
      </c>
      <c r="B4" s="70"/>
      <c r="C4" s="27" t="s">
        <v>35</v>
      </c>
      <c r="D4" s="71"/>
      <c r="E4" s="72"/>
      <c r="F4" s="73"/>
      <c r="G4" s="74"/>
      <c r="H4" s="25" t="s">
        <v>19</v>
      </c>
      <c r="I4" s="2" t="s">
        <v>18</v>
      </c>
    </row>
    <row r="5" spans="1:16" ht="16.5" x14ac:dyDescent="0.3">
      <c r="A5" s="26" t="str">
        <f>CONCATENATE("Fordulónap: ",Alapa!$C$12)</f>
        <v xml:space="preserve">Fordulónap: </v>
      </c>
      <c r="B5" s="70"/>
      <c r="C5" s="27" t="s">
        <v>46</v>
      </c>
      <c r="D5" s="30" t="e">
        <f>VLOOKUP(I8,Alapa!$G$2:$J$22,2)</f>
        <v>#N/A</v>
      </c>
      <c r="E5" s="75"/>
      <c r="F5" s="70"/>
      <c r="G5" s="76"/>
      <c r="H5" s="25" t="s">
        <v>21</v>
      </c>
      <c r="I5" s="2" t="s">
        <v>20</v>
      </c>
    </row>
    <row r="6" spans="1:16" ht="16.5" x14ac:dyDescent="0.3">
      <c r="A6" s="33"/>
      <c r="B6" s="67"/>
      <c r="C6" s="27" t="s">
        <v>38</v>
      </c>
      <c r="D6" s="32" t="str">
        <f>IF(Alapa!$N$2=0," ",Alapa!$N$2)</f>
        <v xml:space="preserve"> </v>
      </c>
      <c r="E6" s="78"/>
      <c r="F6" s="79"/>
      <c r="G6" s="80"/>
      <c r="H6" s="25" t="s">
        <v>23</v>
      </c>
      <c r="I6" s="2" t="s">
        <v>22</v>
      </c>
    </row>
    <row r="7" spans="1:16" ht="16.5" x14ac:dyDescent="0.3">
      <c r="A7" s="33" t="s">
        <v>65</v>
      </c>
      <c r="B7" s="67"/>
      <c r="C7" s="33" t="s">
        <v>66</v>
      </c>
      <c r="D7" s="5"/>
      <c r="E7" s="5"/>
      <c r="F7" s="81"/>
      <c r="G7" s="81"/>
      <c r="H7" s="25" t="s">
        <v>25</v>
      </c>
      <c r="I7" s="2" t="s">
        <v>24</v>
      </c>
      <c r="J7" s="82"/>
      <c r="K7" s="82"/>
    </row>
    <row r="8" spans="1:16" ht="16.5" customHeight="1" x14ac:dyDescent="0.2">
      <c r="A8" s="27" t="s">
        <v>67</v>
      </c>
      <c r="B8" s="83"/>
      <c r="C8" s="84"/>
      <c r="D8" s="85" t="s">
        <v>169</v>
      </c>
      <c r="E8" s="86"/>
      <c r="F8" s="70"/>
      <c r="G8" s="76"/>
      <c r="H8" s="2" t="s">
        <v>46</v>
      </c>
      <c r="I8" s="38">
        <v>1</v>
      </c>
      <c r="J8" s="82"/>
    </row>
    <row r="9" spans="1:16" ht="16.5" customHeight="1" x14ac:dyDescent="0.2">
      <c r="A9" s="5"/>
      <c r="B9" s="63"/>
      <c r="C9" s="5"/>
      <c r="D9" s="5"/>
      <c r="E9" s="5"/>
      <c r="F9" s="5"/>
      <c r="G9" s="5"/>
      <c r="H9" s="82" t="s">
        <v>69</v>
      </c>
      <c r="I9" s="82"/>
      <c r="J9" s="82"/>
      <c r="K9" s="82"/>
      <c r="L9" s="82"/>
    </row>
    <row r="10" spans="1:16" ht="27" x14ac:dyDescent="0.3">
      <c r="A10" s="87" t="s">
        <v>70</v>
      </c>
      <c r="B10" s="846" t="str">
        <f>Alapa!$C$33&amp;" "&amp;Alapa!$D$34&amp;" "&amp;"TÁRGY ÉV"</f>
        <v xml:space="preserve">  TÁRGY ÉV</v>
      </c>
      <c r="C10" s="88" t="s">
        <v>71</v>
      </c>
      <c r="D10" s="848" t="s">
        <v>72</v>
      </c>
      <c r="E10" s="849"/>
      <c r="F10" s="89" t="s">
        <v>73</v>
      </c>
      <c r="G10" s="90" t="s">
        <v>74</v>
      </c>
      <c r="H10" s="82" t="s">
        <v>75</v>
      </c>
      <c r="I10" s="82" t="s">
        <v>76</v>
      </c>
      <c r="L10" s="82"/>
      <c r="M10" s="82"/>
    </row>
    <row r="11" spans="1:16" ht="16.5" customHeight="1" x14ac:dyDescent="0.2">
      <c r="A11" s="91"/>
      <c r="B11" s="847" t="str">
        <f>Alapa!$C$33&amp;" "&amp;Alapa!$D$34&amp;" "&amp;"TÁRGY ÉV"</f>
        <v xml:space="preserve">  TÁRGY ÉV</v>
      </c>
      <c r="C11" s="92" t="s">
        <v>77</v>
      </c>
      <c r="D11" s="93" t="s">
        <v>78</v>
      </c>
      <c r="E11" s="93" t="s">
        <v>79</v>
      </c>
      <c r="F11" s="94" t="s">
        <v>80</v>
      </c>
      <c r="G11" s="95"/>
      <c r="H11" s="82"/>
      <c r="I11" s="82" t="s">
        <v>81</v>
      </c>
      <c r="L11" s="82"/>
      <c r="M11" s="82"/>
    </row>
    <row r="12" spans="1:16" ht="16.5" customHeight="1" x14ac:dyDescent="0.2">
      <c r="A12" s="96" t="s">
        <v>82</v>
      </c>
      <c r="B12" s="97">
        <f>Import_M!F63</f>
        <v>0</v>
      </c>
      <c r="C12" s="98" t="str">
        <f>IF('KK-08-02'!$F$24="",'KK-08-01'!C12,'KK-08-02'!C12)</f>
        <v>Nem</v>
      </c>
      <c r="D12" s="99" t="s">
        <v>83</v>
      </c>
      <c r="E12" s="196">
        <f>IF('KK-08-02'!$F$24="",'KK-08-01'!E12,'KK-08-02'!E12)</f>
        <v>0</v>
      </c>
      <c r="F12" s="101">
        <f t="shared" ref="F12:F19" si="0">B12*E12%</f>
        <v>0</v>
      </c>
      <c r="G12" s="102"/>
      <c r="H12" s="82"/>
      <c r="I12" s="82" t="s">
        <v>84</v>
      </c>
      <c r="L12" s="82"/>
      <c r="M12" s="82"/>
    </row>
    <row r="13" spans="1:16" ht="16.5" customHeight="1" x14ac:dyDescent="0.2">
      <c r="A13" s="96" t="s">
        <v>85</v>
      </c>
      <c r="B13" s="97">
        <f>Import_M!F64</f>
        <v>0</v>
      </c>
      <c r="C13" s="98" t="str">
        <f>IF('KK-08-02'!$F$24="",'KK-08-01'!C13,'KK-08-02'!C13)</f>
        <v>Nem</v>
      </c>
      <c r="D13" s="99" t="s">
        <v>86</v>
      </c>
      <c r="E13" s="196">
        <f>IF('KK-08-02'!$F$24="",'KK-08-01'!E13,'KK-08-02'!E13)</f>
        <v>0</v>
      </c>
      <c r="F13" s="101">
        <f t="shared" si="0"/>
        <v>0</v>
      </c>
      <c r="G13" s="102"/>
      <c r="H13" s="82"/>
      <c r="I13" s="103" t="s">
        <v>87</v>
      </c>
      <c r="L13" s="82"/>
      <c r="M13" s="82"/>
    </row>
    <row r="14" spans="1:16" ht="16.5" customHeight="1" x14ac:dyDescent="0.2">
      <c r="A14" s="96" t="s">
        <v>88</v>
      </c>
      <c r="B14" s="97">
        <f>Import_M!F79</f>
        <v>0</v>
      </c>
      <c r="C14" s="98" t="str">
        <f>IF('KK-08-02'!$F$24="",'KK-08-01'!C14,'KK-08-02'!C14)</f>
        <v>Nem</v>
      </c>
      <c r="D14" s="99" t="s">
        <v>86</v>
      </c>
      <c r="E14" s="196">
        <f>IF('KK-08-02'!$F$24="",'KK-08-01'!E14,'KK-08-02'!E14)</f>
        <v>0</v>
      </c>
      <c r="F14" s="101">
        <f t="shared" si="0"/>
        <v>0</v>
      </c>
      <c r="G14" s="102"/>
      <c r="H14" s="82"/>
      <c r="I14" s="103" t="s">
        <v>89</v>
      </c>
      <c r="L14" s="82"/>
      <c r="M14" s="82"/>
    </row>
    <row r="15" spans="1:16" ht="16.5" customHeight="1" x14ac:dyDescent="0.2">
      <c r="A15" s="96" t="s">
        <v>90</v>
      </c>
      <c r="B15" s="97">
        <f>Import_O!F5+Import_O!F8+Import_O!F9+Import_O!F35</f>
        <v>0</v>
      </c>
      <c r="C15" s="98" t="str">
        <f>IF('KK-08-02'!$F$24="",'KK-08-01'!C15,'KK-08-02'!C15)</f>
        <v>Nem</v>
      </c>
      <c r="D15" s="99" t="s">
        <v>83</v>
      </c>
      <c r="E15" s="196">
        <f>IF('KK-08-02'!$F$21="1.,2.,3. LÉPÉS!!!",'KK-08-01'!E15,'KK-08-02'!E15)</f>
        <v>0</v>
      </c>
      <c r="F15" s="101">
        <f t="shared" si="0"/>
        <v>0</v>
      </c>
      <c r="G15" s="90" t="s">
        <v>74</v>
      </c>
      <c r="H15" s="82" t="s">
        <v>91</v>
      </c>
      <c r="I15" s="82" t="s">
        <v>92</v>
      </c>
      <c r="J15" s="82"/>
      <c r="L15" s="82"/>
      <c r="M15" s="82"/>
    </row>
    <row r="16" spans="1:16" ht="16.5" customHeight="1" x14ac:dyDescent="0.2">
      <c r="A16" s="96" t="s">
        <v>93</v>
      </c>
      <c r="B16" s="97">
        <f>Import_O!F16+Import_O!F20+Import_O!F21+Import_O!F22+Import_O!F45</f>
        <v>0</v>
      </c>
      <c r="C16" s="98" t="str">
        <f>IF('KK-08-02'!$F$24="",'KK-08-01'!C16,'KK-08-02'!C16)</f>
        <v>Nem</v>
      </c>
      <c r="D16" s="99" t="s">
        <v>83</v>
      </c>
      <c r="E16" s="196">
        <f>IF('KK-08-02'!$F$24="",'KK-08-01'!E16,'KK-08-02'!E16)</f>
        <v>0</v>
      </c>
      <c r="F16" s="101">
        <f t="shared" si="0"/>
        <v>0</v>
      </c>
      <c r="G16" s="102"/>
      <c r="H16" s="82"/>
      <c r="I16" s="82" t="s">
        <v>94</v>
      </c>
    </row>
    <row r="17" spans="1:17" ht="16.5" customHeight="1" x14ac:dyDescent="0.2">
      <c r="A17" s="96" t="s">
        <v>95</v>
      </c>
      <c r="B17" s="97">
        <f>Import_O!F24</f>
        <v>0</v>
      </c>
      <c r="C17" s="98" t="str">
        <f>IF('KK-08-02'!$F$24="",'KK-08-01'!C17,'KK-08-02'!C17)</f>
        <v>Nem</v>
      </c>
      <c r="D17" s="99" t="s">
        <v>96</v>
      </c>
      <c r="E17" s="196">
        <f>IF('KK-08-02'!$F$24="",'KK-08-01'!E17,'KK-08-02'!E17)</f>
        <v>0</v>
      </c>
      <c r="F17" s="101">
        <f t="shared" si="0"/>
        <v>0</v>
      </c>
      <c r="G17" s="102"/>
      <c r="H17" s="82"/>
      <c r="I17" s="197" t="s">
        <v>97</v>
      </c>
    </row>
    <row r="18" spans="1:17" ht="16.5" customHeight="1" x14ac:dyDescent="0.2">
      <c r="A18" s="96" t="s">
        <v>98</v>
      </c>
      <c r="B18" s="97">
        <f>Import_O!F47</f>
        <v>0</v>
      </c>
      <c r="C18" s="98" t="str">
        <f>IF('KK-08-02'!$F$24="",'KK-08-01'!C18,'KK-08-02'!C18)</f>
        <v>Nem</v>
      </c>
      <c r="D18" s="99" t="s">
        <v>96</v>
      </c>
      <c r="E18" s="196">
        <f>IF('KK-08-02'!$F$24="",'KK-08-01'!E18,'KK-08-02'!E18)</f>
        <v>0</v>
      </c>
      <c r="F18" s="101">
        <f t="shared" si="0"/>
        <v>0</v>
      </c>
      <c r="G18" s="102"/>
      <c r="H18" s="198" t="s">
        <v>99</v>
      </c>
      <c r="I18" s="2" t="s">
        <v>100</v>
      </c>
      <c r="J18" s="82"/>
      <c r="L18" s="82"/>
      <c r="M18" s="82"/>
    </row>
    <row r="19" spans="1:17" ht="16.5" customHeight="1" x14ac:dyDescent="0.2">
      <c r="A19" s="104" t="s">
        <v>101</v>
      </c>
      <c r="B19" s="105"/>
      <c r="C19" s="106" t="str">
        <f>IF('KK-08-02'!$F$24="",'KK-08-01'!C19,'KK-08-02'!C19)</f>
        <v>Nem</v>
      </c>
      <c r="D19" s="107"/>
      <c r="E19" s="199">
        <f>IF('KK-08-02'!$F$24="",'KK-08-01'!E19,'KK-08-02'!E19)</f>
        <v>0</v>
      </c>
      <c r="F19" s="109">
        <f t="shared" si="0"/>
        <v>0</v>
      </c>
      <c r="G19" s="102"/>
      <c r="H19" s="82"/>
    </row>
    <row r="20" spans="1:17" ht="16.5" customHeight="1" x14ac:dyDescent="0.2">
      <c r="A20" s="110" t="s">
        <v>170</v>
      </c>
      <c r="B20" s="850">
        <f>IF('KK-08-02'!$B$20="",'KK-08-01'!B20,'KK-08-02'!B20)</f>
        <v>0</v>
      </c>
      <c r="C20" s="850"/>
      <c r="D20" s="850"/>
      <c r="E20" s="850"/>
      <c r="F20" s="851"/>
      <c r="G20" s="90" t="s">
        <v>74</v>
      </c>
      <c r="H20" s="82" t="s">
        <v>103</v>
      </c>
      <c r="I20" s="82" t="s">
        <v>104</v>
      </c>
    </row>
    <row r="21" spans="1:17" ht="16.5" customHeight="1" x14ac:dyDescent="0.2">
      <c r="A21" s="111"/>
      <c r="B21" s="112"/>
      <c r="C21" s="112"/>
      <c r="D21" s="113"/>
      <c r="E21" s="113"/>
      <c r="F21" s="114" t="str">
        <f>IFERROR(SUM(F12:F19)/(COUNTIF(C12:C19,"IGEN")),"1.,2.,3. LÉPÉS!!!")</f>
        <v>1.,2.,3. LÉPÉS!!!</v>
      </c>
      <c r="G21" s="102"/>
    </row>
    <row r="22" spans="1:17" ht="16.5" customHeight="1" x14ac:dyDescent="0.2">
      <c r="A22" s="115" t="s">
        <v>106</v>
      </c>
      <c r="B22" s="116"/>
      <c r="C22" s="63"/>
      <c r="D22" s="63"/>
      <c r="E22" s="117"/>
      <c r="F22" s="118"/>
      <c r="G22" s="90" t="s">
        <v>74</v>
      </c>
      <c r="H22" s="82" t="s">
        <v>107</v>
      </c>
      <c r="I22" s="82" t="s">
        <v>108</v>
      </c>
    </row>
    <row r="23" spans="1:17" ht="16.5" customHeight="1" x14ac:dyDescent="0.2">
      <c r="A23" s="119" t="s">
        <v>109</v>
      </c>
      <c r="B23" s="120"/>
      <c r="C23" s="121"/>
      <c r="D23" s="122"/>
      <c r="E23" s="122"/>
      <c r="F23" s="123"/>
      <c r="G23" s="90" t="s">
        <v>74</v>
      </c>
      <c r="H23" s="82" t="s">
        <v>110</v>
      </c>
      <c r="I23" s="82" t="s">
        <v>111</v>
      </c>
    </row>
    <row r="24" spans="1:17" ht="16.5" customHeight="1" x14ac:dyDescent="0.2">
      <c r="A24" s="124" t="s">
        <v>112</v>
      </c>
      <c r="B24" s="125"/>
      <c r="C24" s="125"/>
      <c r="D24" s="126"/>
      <c r="E24" s="126"/>
      <c r="F24" s="127" t="str">
        <f>IFERROR((F21+F22),"")</f>
        <v/>
      </c>
      <c r="G24" s="102"/>
    </row>
    <row r="25" spans="1:17" ht="16.5" customHeight="1" x14ac:dyDescent="0.2">
      <c r="A25" s="128" t="s">
        <v>113</v>
      </c>
      <c r="B25" s="129"/>
      <c r="C25" s="130" t="s">
        <v>114</v>
      </c>
      <c r="D25" s="131" t="s">
        <v>115</v>
      </c>
      <c r="E25" s="200">
        <f>IF('KK-08-02'!$F$24="",'KK-08-01'!E25,'KK-08-02'!E25)</f>
        <v>0</v>
      </c>
      <c r="F25" s="133">
        <f>IFERROR(F24*E25%,0)</f>
        <v>0</v>
      </c>
      <c r="G25" s="90" t="s">
        <v>74</v>
      </c>
      <c r="H25" s="82" t="s">
        <v>116</v>
      </c>
      <c r="I25" s="82" t="s">
        <v>117</v>
      </c>
    </row>
    <row r="26" spans="1:17" ht="16.5" customHeight="1" x14ac:dyDescent="0.2">
      <c r="A26" s="134" t="s">
        <v>51</v>
      </c>
      <c r="B26" s="135"/>
      <c r="C26" s="135"/>
      <c r="D26" s="136" t="s">
        <v>118</v>
      </c>
      <c r="E26" s="201">
        <f>IF('KK-08-02'!$F$24="",'KK-08-01'!E26,'KK-08-02'!E26)</f>
        <v>0</v>
      </c>
      <c r="F26" s="138" t="str">
        <f>IFERROR(F24*E26%,"")</f>
        <v/>
      </c>
      <c r="G26" s="90" t="s">
        <v>74</v>
      </c>
      <c r="H26" s="82" t="s">
        <v>119</v>
      </c>
      <c r="I26" s="82" t="s">
        <v>120</v>
      </c>
    </row>
    <row r="27" spans="1:17" ht="16.5" customHeight="1" x14ac:dyDescent="0.3">
      <c r="A27" s="33"/>
      <c r="B27" s="63"/>
      <c r="C27" s="5"/>
      <c r="D27" s="5"/>
      <c r="E27" s="67"/>
      <c r="F27" s="139"/>
      <c r="G27" s="102"/>
      <c r="H27" s="82" t="s">
        <v>121</v>
      </c>
      <c r="I27" s="140" t="s">
        <v>122</v>
      </c>
      <c r="J27" s="140"/>
      <c r="K27" s="141"/>
      <c r="L27" s="142"/>
      <c r="M27" s="142"/>
      <c r="N27" s="142"/>
      <c r="O27" s="25" t="s">
        <v>27</v>
      </c>
    </row>
    <row r="28" spans="1:17" ht="16.5" customHeight="1" x14ac:dyDescent="0.3">
      <c r="A28" s="143" t="s">
        <v>123</v>
      </c>
      <c r="B28" s="144"/>
      <c r="C28" s="145"/>
      <c r="D28" s="146"/>
      <c r="E28" s="146"/>
      <c r="F28" s="147"/>
      <c r="G28" s="148" t="s">
        <v>74</v>
      </c>
      <c r="H28" s="149" t="s">
        <v>124</v>
      </c>
      <c r="I28" s="149" t="s">
        <v>125</v>
      </c>
      <c r="J28" s="149"/>
      <c r="K28" s="150"/>
      <c r="L28" s="151"/>
      <c r="M28" s="151"/>
      <c r="N28" s="151"/>
      <c r="O28" s="152"/>
      <c r="P28" s="151"/>
    </row>
    <row r="29" spans="1:17" ht="64.5" customHeight="1" x14ac:dyDescent="0.2">
      <c r="A29" s="153" t="s">
        <v>171</v>
      </c>
      <c r="B29" s="63"/>
      <c r="C29" s="154"/>
      <c r="D29" s="5"/>
      <c r="E29" s="5"/>
      <c r="F29" s="3"/>
      <c r="G29" s="90" t="s">
        <v>74</v>
      </c>
      <c r="H29" s="155"/>
      <c r="I29" s="852" t="s">
        <v>127</v>
      </c>
      <c r="J29" s="853"/>
      <c r="K29" s="853"/>
      <c r="L29" s="853"/>
      <c r="M29" s="853"/>
      <c r="N29" s="853"/>
      <c r="O29" s="853"/>
      <c r="P29" s="853"/>
      <c r="Q29" s="156" t="s">
        <v>172</v>
      </c>
    </row>
    <row r="30" spans="1:17" ht="38.25" x14ac:dyDescent="0.2">
      <c r="A30" s="157" t="s">
        <v>129</v>
      </c>
      <c r="B30" s="158"/>
      <c r="C30" s="159" t="str">
        <f>Alapa!$C$33&amp;" "&amp;Alapa!$D$34&amp;" "&amp;"TÁRGY ÉV"</f>
        <v xml:space="preserve">  TÁRGY ÉV</v>
      </c>
      <c r="D30" s="160" t="s">
        <v>130</v>
      </c>
      <c r="E30" s="160" t="s">
        <v>173</v>
      </c>
      <c r="F30" s="159" t="s">
        <v>132</v>
      </c>
      <c r="G30" s="161" t="s">
        <v>133</v>
      </c>
      <c r="H30" s="162" t="s">
        <v>134</v>
      </c>
      <c r="I30" s="854" t="s">
        <v>135</v>
      </c>
      <c r="J30" s="855"/>
      <c r="K30" s="855"/>
      <c r="L30" s="855"/>
      <c r="M30" s="855"/>
      <c r="N30" s="855"/>
      <c r="O30" s="855"/>
      <c r="P30" s="855"/>
    </row>
    <row r="31" spans="1:17" x14ac:dyDescent="0.2">
      <c r="A31" s="163" t="s">
        <v>136</v>
      </c>
      <c r="B31" s="164"/>
      <c r="C31" s="165">
        <f>Import_M!F4</f>
        <v>0</v>
      </c>
      <c r="D31" s="166" t="str">
        <f t="shared" ref="D31:D54" si="1">IF(C31=0,"",C31/SUM($C$31:$C$39)%)</f>
        <v/>
      </c>
      <c r="E31" s="167" t="str">
        <f>IF(C31=0,"",IF(C31=0,0,VLOOKUP(A31,'KK-09'!$B$97:$P$149,15,FALSE)))</f>
        <v/>
      </c>
      <c r="F31" s="168"/>
      <c r="G31" s="169"/>
      <c r="H31" s="170"/>
      <c r="I31" s="171"/>
      <c r="J31" s="171"/>
      <c r="K31" s="171"/>
      <c r="L31" s="171"/>
      <c r="M31" s="171"/>
      <c r="N31" s="171"/>
      <c r="O31" s="171"/>
      <c r="P31" s="171"/>
    </row>
    <row r="32" spans="1:17" x14ac:dyDescent="0.2">
      <c r="A32" s="172" t="s">
        <v>137</v>
      </c>
      <c r="B32" s="173"/>
      <c r="C32" s="174">
        <f>Import_M!F12</f>
        <v>0</v>
      </c>
      <c r="D32" s="175" t="str">
        <f t="shared" si="1"/>
        <v/>
      </c>
      <c r="E32" s="176" t="str">
        <f>IF(C32=0,"",IF(C32=0,0,VLOOKUP(A32,'KK-09'!$B$97:$P$149,15,FALSE)))</f>
        <v/>
      </c>
      <c r="F32" s="177"/>
      <c r="G32" s="178"/>
      <c r="H32" s="170"/>
      <c r="I32" s="171"/>
      <c r="J32" s="171"/>
      <c r="K32" s="171"/>
      <c r="L32" s="171"/>
      <c r="M32" s="171"/>
      <c r="N32" s="171"/>
      <c r="O32" s="171"/>
      <c r="P32" s="171"/>
    </row>
    <row r="33" spans="1:16" x14ac:dyDescent="0.2">
      <c r="A33" s="172" t="s">
        <v>138</v>
      </c>
      <c r="B33" s="173"/>
      <c r="C33" s="174">
        <f>Import_M!F20</f>
        <v>0</v>
      </c>
      <c r="D33" s="175" t="str">
        <f t="shared" si="1"/>
        <v/>
      </c>
      <c r="E33" s="176" t="str">
        <f>IF(C33=0,"",IF(C33=0,0,VLOOKUP(A33,'KK-09'!$B$97:$P$149,15,FALSE)))</f>
        <v/>
      </c>
      <c r="F33" s="177"/>
      <c r="G33" s="178"/>
      <c r="H33" s="170"/>
      <c r="I33" s="171"/>
      <c r="J33" s="171"/>
      <c r="K33" s="171"/>
      <c r="L33" s="171"/>
      <c r="M33" s="171"/>
      <c r="N33" s="171"/>
      <c r="O33" s="171"/>
      <c r="P33" s="171"/>
    </row>
    <row r="34" spans="1:16" x14ac:dyDescent="0.2">
      <c r="A34" s="172" t="s">
        <v>139</v>
      </c>
      <c r="B34" s="173"/>
      <c r="C34" s="174">
        <f>Import_M!F31</f>
        <v>0</v>
      </c>
      <c r="D34" s="175" t="str">
        <f t="shared" si="1"/>
        <v/>
      </c>
      <c r="E34" s="176" t="str">
        <f>IF(C34=0,"",IF(C34=0,0,VLOOKUP(A34,'KK-09'!$B$97:$P$149,15,FALSE)))</f>
        <v/>
      </c>
      <c r="F34" s="177"/>
      <c r="G34" s="178"/>
      <c r="H34" s="170"/>
      <c r="I34" s="171"/>
      <c r="J34" s="171"/>
      <c r="K34" s="171"/>
      <c r="L34" s="171"/>
      <c r="M34" s="171"/>
      <c r="N34" s="171"/>
      <c r="O34" s="171"/>
      <c r="P34" s="171"/>
    </row>
    <row r="35" spans="1:16" x14ac:dyDescent="0.2">
      <c r="A35" s="172" t="s">
        <v>140</v>
      </c>
      <c r="B35" s="173"/>
      <c r="C35" s="174">
        <f>Import_M!F33</f>
        <v>0</v>
      </c>
      <c r="D35" s="175" t="str">
        <f t="shared" si="1"/>
        <v/>
      </c>
      <c r="E35" s="176" t="str">
        <f>IF(C35=0,"",IF(C35=0,0,VLOOKUP(A35,'KK-09'!$B$97:$P$149,15,FALSE)))</f>
        <v/>
      </c>
      <c r="F35" s="177"/>
      <c r="G35" s="178"/>
      <c r="H35" s="170"/>
      <c r="I35" s="171"/>
      <c r="J35" s="171"/>
      <c r="K35" s="171"/>
      <c r="L35" s="171"/>
      <c r="M35" s="171"/>
      <c r="N35" s="171"/>
      <c r="O35" s="171"/>
      <c r="P35" s="171"/>
    </row>
    <row r="36" spans="1:16" x14ac:dyDescent="0.2">
      <c r="A36" s="172" t="s">
        <v>141</v>
      </c>
      <c r="B36" s="173"/>
      <c r="C36" s="174">
        <f>Import_M!F40</f>
        <v>0</v>
      </c>
      <c r="D36" s="175" t="str">
        <f t="shared" si="1"/>
        <v/>
      </c>
      <c r="E36" s="176" t="str">
        <f>IF(C36=0,"",IF(C36=0,0,VLOOKUP(A36,'KK-09'!$B$97:$P$149,15,FALSE)))</f>
        <v/>
      </c>
      <c r="F36" s="177"/>
      <c r="G36" s="178"/>
      <c r="H36" s="170"/>
      <c r="I36" s="171"/>
      <c r="J36" s="171"/>
      <c r="K36" s="171"/>
      <c r="L36" s="171"/>
      <c r="M36" s="171"/>
      <c r="N36" s="171"/>
      <c r="O36" s="171"/>
      <c r="P36" s="171"/>
    </row>
    <row r="37" spans="1:16" x14ac:dyDescent="0.2">
      <c r="A37" s="172" t="s">
        <v>142</v>
      </c>
      <c r="B37" s="173"/>
      <c r="C37" s="174">
        <f>Import_M!F49</f>
        <v>0</v>
      </c>
      <c r="D37" s="175" t="str">
        <f t="shared" si="1"/>
        <v/>
      </c>
      <c r="E37" s="176" t="str">
        <f>IF(C37=0,"",IF(C37=0,0,VLOOKUP(A37,'KK-09'!$B$97:$P$149,15,FALSE)))</f>
        <v/>
      </c>
      <c r="F37" s="177"/>
      <c r="G37" s="178"/>
      <c r="H37" s="170"/>
      <c r="I37" s="171"/>
      <c r="J37" s="171"/>
      <c r="K37" s="171"/>
      <c r="L37" s="171"/>
      <c r="M37" s="171"/>
      <c r="N37" s="171"/>
      <c r="O37" s="171"/>
      <c r="P37" s="171"/>
    </row>
    <row r="38" spans="1:16" x14ac:dyDescent="0.2">
      <c r="A38" s="172" t="s">
        <v>143</v>
      </c>
      <c r="B38" s="173"/>
      <c r="C38" s="174">
        <f>Import_M!F56</f>
        <v>0</v>
      </c>
      <c r="D38" s="175" t="str">
        <f t="shared" si="1"/>
        <v/>
      </c>
      <c r="E38" s="176" t="str">
        <f>IF(C38=0,"",IF(C38=0,0,VLOOKUP(A38,'KK-09'!$B$97:$P$149,15,FALSE)))</f>
        <v/>
      </c>
      <c r="F38" s="177"/>
      <c r="G38" s="178"/>
      <c r="H38" s="170"/>
      <c r="I38" s="171"/>
      <c r="J38" s="171"/>
      <c r="K38" s="171"/>
      <c r="L38" s="171"/>
      <c r="M38" s="171"/>
      <c r="N38" s="171"/>
      <c r="O38" s="171"/>
      <c r="P38" s="171"/>
    </row>
    <row r="39" spans="1:16" x14ac:dyDescent="0.2">
      <c r="A39" s="180" t="s">
        <v>144</v>
      </c>
      <c r="B39" s="181"/>
      <c r="C39" s="182">
        <f>Import_M!F59</f>
        <v>0</v>
      </c>
      <c r="D39" s="183" t="str">
        <f t="shared" si="1"/>
        <v/>
      </c>
      <c r="E39" s="184" t="str">
        <f>IF(C39=0,"",IF(C39=0,0,VLOOKUP(A39,'KK-09'!$B$97:$P$149,15,FALSE)))</f>
        <v/>
      </c>
      <c r="F39" s="185"/>
      <c r="G39" s="186"/>
      <c r="H39" s="170"/>
      <c r="I39" s="171"/>
      <c r="J39" s="171"/>
      <c r="K39" s="171"/>
      <c r="L39" s="171"/>
      <c r="M39" s="171"/>
      <c r="N39" s="171"/>
      <c r="O39" s="171"/>
      <c r="P39" s="171"/>
    </row>
    <row r="40" spans="1:16" x14ac:dyDescent="0.2">
      <c r="A40" s="163" t="s">
        <v>145</v>
      </c>
      <c r="B40" s="164"/>
      <c r="C40" s="165">
        <f>Import_M!F64</f>
        <v>0</v>
      </c>
      <c r="D40" s="166" t="str">
        <f t="shared" si="1"/>
        <v/>
      </c>
      <c r="E40" s="167" t="str">
        <f>IF(C40=0,"",IF(C40=0,0,VLOOKUP(A40,'KK-09'!$B$97:$P$149,15,FALSE)))</f>
        <v/>
      </c>
      <c r="F40" s="168"/>
      <c r="G40" s="169"/>
      <c r="H40" s="170"/>
      <c r="I40" s="171"/>
      <c r="J40" s="171"/>
      <c r="K40" s="171"/>
      <c r="L40" s="171"/>
      <c r="M40" s="171"/>
      <c r="N40" s="171"/>
      <c r="O40" s="171"/>
      <c r="P40" s="171"/>
    </row>
    <row r="41" spans="1:16" x14ac:dyDescent="0.2">
      <c r="A41" s="172" t="s">
        <v>146</v>
      </c>
      <c r="B41" s="173"/>
      <c r="C41" s="174">
        <f>Import_M!F75</f>
        <v>0</v>
      </c>
      <c r="D41" s="175" t="str">
        <f t="shared" si="1"/>
        <v/>
      </c>
      <c r="E41" s="176" t="str">
        <f>IF(C41=0,"",IF(C41=0,0,VLOOKUP(A41,'KK-09'!$B$97:$P$149,15,FALSE)))</f>
        <v/>
      </c>
      <c r="F41" s="177"/>
      <c r="G41" s="178"/>
      <c r="H41" s="170"/>
      <c r="I41" s="171"/>
      <c r="J41" s="171"/>
      <c r="K41" s="171"/>
      <c r="L41" s="171"/>
      <c r="M41" s="171"/>
      <c r="N41" s="171"/>
      <c r="O41" s="171"/>
      <c r="P41" s="171"/>
    </row>
    <row r="42" spans="1:16" x14ac:dyDescent="0.2">
      <c r="A42" s="172" t="s">
        <v>147</v>
      </c>
      <c r="B42" s="173"/>
      <c r="C42" s="174">
        <f>Import_M!F80</f>
        <v>0</v>
      </c>
      <c r="D42" s="175" t="str">
        <f t="shared" si="1"/>
        <v/>
      </c>
      <c r="E42" s="176" t="str">
        <f>IF(C42=0,"",IF(C42=0,0,VLOOKUP(A42,'KK-09'!$B$97:$P$149,15,FALSE)))</f>
        <v/>
      </c>
      <c r="F42" s="177"/>
      <c r="G42" s="178"/>
      <c r="H42" s="170"/>
      <c r="I42" s="171"/>
      <c r="J42" s="171"/>
      <c r="K42" s="171"/>
      <c r="L42" s="171"/>
      <c r="M42" s="171"/>
      <c r="N42" s="171"/>
      <c r="O42" s="171"/>
      <c r="P42" s="171"/>
    </row>
    <row r="43" spans="1:16" x14ac:dyDescent="0.2">
      <c r="A43" s="172" t="s">
        <v>148</v>
      </c>
      <c r="B43" s="173"/>
      <c r="C43" s="174">
        <f>Import_M!F85</f>
        <v>0</v>
      </c>
      <c r="D43" s="175" t="str">
        <f t="shared" si="1"/>
        <v/>
      </c>
      <c r="E43" s="176" t="str">
        <f>IF(C43=0,"",IF(C43=0,0,VLOOKUP(A43,'KK-09'!$B$97:$P$149,15,FALSE)))</f>
        <v/>
      </c>
      <c r="F43" s="177"/>
      <c r="G43" s="178"/>
      <c r="H43" s="170"/>
      <c r="I43" s="171"/>
      <c r="J43" s="171"/>
      <c r="K43" s="171"/>
      <c r="L43" s="171"/>
      <c r="M43" s="171"/>
      <c r="N43" s="171"/>
      <c r="O43" s="171"/>
      <c r="P43" s="171"/>
    </row>
    <row r="44" spans="1:16" x14ac:dyDescent="0.2">
      <c r="A44" s="172" t="s">
        <v>149</v>
      </c>
      <c r="B44" s="173"/>
      <c r="C44" s="174">
        <f>Import_M!F96</f>
        <v>0</v>
      </c>
      <c r="D44" s="175" t="str">
        <f t="shared" si="1"/>
        <v/>
      </c>
      <c r="E44" s="176" t="str">
        <f>IF(C44=0,"",IF(C44=0,0,VLOOKUP(A44,'KK-09'!$B$97:$P$149,15,FALSE)))</f>
        <v/>
      </c>
      <c r="F44" s="177"/>
      <c r="G44" s="178"/>
      <c r="H44" s="170"/>
      <c r="I44" s="171"/>
      <c r="J44" s="171"/>
      <c r="K44" s="171"/>
      <c r="L44" s="171"/>
      <c r="M44" s="171"/>
      <c r="N44" s="171"/>
      <c r="O44" s="171"/>
      <c r="P44" s="171"/>
    </row>
    <row r="45" spans="1:16" x14ac:dyDescent="0.2">
      <c r="A45" s="180" t="s">
        <v>150</v>
      </c>
      <c r="B45" s="181"/>
      <c r="C45" s="182">
        <f>Import_M!F109</f>
        <v>0</v>
      </c>
      <c r="D45" s="183" t="str">
        <f t="shared" si="1"/>
        <v/>
      </c>
      <c r="E45" s="184" t="str">
        <f>IF(C45=0,"",IF(C45=0,0,VLOOKUP(A45,'KK-09'!$B$97:$P$149,15,FALSE)))</f>
        <v/>
      </c>
      <c r="F45" s="185"/>
      <c r="G45" s="186"/>
      <c r="H45" s="170"/>
      <c r="I45" s="171"/>
      <c r="J45" s="171"/>
      <c r="K45" s="171"/>
      <c r="L45" s="171"/>
      <c r="M45" s="171"/>
      <c r="N45" s="171"/>
      <c r="O45" s="171"/>
      <c r="P45" s="171"/>
    </row>
    <row r="46" spans="1:16" x14ac:dyDescent="0.2">
      <c r="A46" s="163" t="s">
        <v>151</v>
      </c>
      <c r="B46" s="164"/>
      <c r="C46" s="165">
        <f>Import_O!F5</f>
        <v>0</v>
      </c>
      <c r="D46" s="166" t="str">
        <f t="shared" si="1"/>
        <v/>
      </c>
      <c r="E46" s="167" t="str">
        <f>IF(C46=0,"",IF(C46=0,0,VLOOKUP(A46,'KK-09'!$B$97:$P$149,15,FALSE)))</f>
        <v/>
      </c>
      <c r="F46" s="168"/>
      <c r="G46" s="169"/>
      <c r="H46" s="170"/>
      <c r="I46" s="171"/>
      <c r="J46" s="171"/>
      <c r="K46" s="171"/>
      <c r="L46" s="171"/>
      <c r="M46" s="171"/>
      <c r="N46" s="171"/>
      <c r="O46" s="171"/>
      <c r="P46" s="171"/>
    </row>
    <row r="47" spans="1:16" x14ac:dyDescent="0.2">
      <c r="A47" s="172" t="s">
        <v>152</v>
      </c>
      <c r="B47" s="173"/>
      <c r="C47" s="174">
        <f>Import_O!F8</f>
        <v>0</v>
      </c>
      <c r="D47" s="175" t="str">
        <f t="shared" si="1"/>
        <v/>
      </c>
      <c r="E47" s="176" t="str">
        <f>IF(C47=0,"",IF(C47=0,0,VLOOKUP(A47,'KK-09'!$B$97:$P$149,15,FALSE)))</f>
        <v/>
      </c>
      <c r="F47" s="177"/>
      <c r="G47" s="178"/>
      <c r="H47" s="170"/>
      <c r="I47" s="171"/>
      <c r="J47" s="171"/>
      <c r="K47" s="171"/>
      <c r="L47" s="171"/>
      <c r="M47" s="171"/>
      <c r="N47" s="171"/>
      <c r="O47" s="171"/>
      <c r="P47" s="171"/>
    </row>
    <row r="48" spans="1:16" x14ac:dyDescent="0.2">
      <c r="A48" s="172" t="s">
        <v>153</v>
      </c>
      <c r="B48" s="173"/>
      <c r="C48" s="174">
        <f>Import_O!F9</f>
        <v>0</v>
      </c>
      <c r="D48" s="175" t="str">
        <f t="shared" si="1"/>
        <v/>
      </c>
      <c r="E48" s="176" t="str">
        <f>IF(C48=0,"",IF(C48=0,0,VLOOKUP(A48,'KK-09'!$B$97:$P$149,15,FALSE)))</f>
        <v/>
      </c>
      <c r="F48" s="177"/>
      <c r="G48" s="178"/>
      <c r="H48" s="170"/>
      <c r="I48" s="171"/>
      <c r="J48" s="171"/>
      <c r="K48" s="171"/>
      <c r="L48" s="171"/>
      <c r="M48" s="171"/>
      <c r="N48" s="171"/>
      <c r="O48" s="171"/>
      <c r="P48" s="171"/>
    </row>
    <row r="49" spans="1:16" x14ac:dyDescent="0.2">
      <c r="A49" s="180" t="s">
        <v>154</v>
      </c>
      <c r="B49" s="181"/>
      <c r="C49" s="182">
        <f>Import_O!F35</f>
        <v>0</v>
      </c>
      <c r="D49" s="183" t="str">
        <f t="shared" si="1"/>
        <v/>
      </c>
      <c r="E49" s="184" t="str">
        <f>IF(C49=0,"",IF(C49=0,0,VLOOKUP(A49,'KK-09'!$B$97:$P$149,15,FALSE)))</f>
        <v/>
      </c>
      <c r="F49" s="185"/>
      <c r="G49" s="186"/>
      <c r="H49" s="170"/>
      <c r="I49" s="171"/>
      <c r="J49" s="171"/>
      <c r="K49" s="171"/>
      <c r="L49" s="171"/>
      <c r="M49" s="171"/>
      <c r="N49" s="171"/>
      <c r="O49" s="171"/>
      <c r="P49" s="171"/>
    </row>
    <row r="50" spans="1:16" x14ac:dyDescent="0.2">
      <c r="A50" s="163" t="s">
        <v>155</v>
      </c>
      <c r="B50" s="164"/>
      <c r="C50" s="165">
        <f>Import_O!F16</f>
        <v>0</v>
      </c>
      <c r="D50" s="166" t="str">
        <f t="shared" si="1"/>
        <v/>
      </c>
      <c r="E50" s="167" t="str">
        <f>IF(C50=0,"",IF(C50=0,0,VLOOKUP(A50,'KK-09'!$B$97:$P$149,15,FALSE)))</f>
        <v/>
      </c>
      <c r="F50" s="168"/>
      <c r="G50" s="169"/>
    </row>
    <row r="51" spans="1:16" x14ac:dyDescent="0.2">
      <c r="A51" s="172" t="s">
        <v>156</v>
      </c>
      <c r="B51" s="173"/>
      <c r="C51" s="174">
        <f>Import_O!F20</f>
        <v>0</v>
      </c>
      <c r="D51" s="175" t="str">
        <f t="shared" si="1"/>
        <v/>
      </c>
      <c r="E51" s="176" t="str">
        <f>IF(C51=0,"",IF(C51=0,0,VLOOKUP(A51,'KK-09'!$B$97:$P$149,15,FALSE)))</f>
        <v/>
      </c>
      <c r="F51" s="177"/>
      <c r="G51" s="178"/>
    </row>
    <row r="52" spans="1:16" x14ac:dyDescent="0.2">
      <c r="A52" s="172" t="s">
        <v>157</v>
      </c>
      <c r="B52" s="173"/>
      <c r="C52" s="174">
        <f>Import_O!F21</f>
        <v>0</v>
      </c>
      <c r="D52" s="175" t="str">
        <f t="shared" si="1"/>
        <v/>
      </c>
      <c r="E52" s="176" t="str">
        <f>IF(C52=0,"",IF(C52=0,0,VLOOKUP(A52,'KK-09'!$B$97:$P$149,15,FALSE)))</f>
        <v/>
      </c>
      <c r="F52" s="177"/>
      <c r="G52" s="178"/>
    </row>
    <row r="53" spans="1:16" x14ac:dyDescent="0.2">
      <c r="A53" s="172" t="s">
        <v>158</v>
      </c>
      <c r="B53" s="173"/>
      <c r="C53" s="174">
        <f>Import_O!F22</f>
        <v>0</v>
      </c>
      <c r="D53" s="175" t="str">
        <f t="shared" si="1"/>
        <v/>
      </c>
      <c r="E53" s="176" t="str">
        <f>IF(C53=0,"",IF(C53=0,0,VLOOKUP(A53,'KK-09'!$B$97:$P$149,15,FALSE)))</f>
        <v/>
      </c>
      <c r="F53" s="177"/>
      <c r="G53" s="178"/>
    </row>
    <row r="54" spans="1:16" x14ac:dyDescent="0.2">
      <c r="A54" s="180" t="s">
        <v>159</v>
      </c>
      <c r="B54" s="181"/>
      <c r="C54" s="182">
        <f>Import_O!F45</f>
        <v>0</v>
      </c>
      <c r="D54" s="183" t="str">
        <f t="shared" si="1"/>
        <v/>
      </c>
      <c r="E54" s="184" t="str">
        <f>IF(C54=0,"",IF(C54=0,0,VLOOKUP(A54,'KK-09'!$B$97:$P$149,15,FALSE)))</f>
        <v/>
      </c>
      <c r="F54" s="185"/>
      <c r="G54" s="186"/>
    </row>
    <row r="55" spans="1:16" x14ac:dyDescent="0.2">
      <c r="A55" s="187" t="str">
        <f>'KK-09'!B43</f>
        <v>1. Sajátos ügyletek, egyenlegek</v>
      </c>
      <c r="B55" s="188">
        <f>'KK-09'!C43</f>
        <v>0</v>
      </c>
      <c r="C55" s="165">
        <f>'KK-09'!G43</f>
        <v>0</v>
      </c>
      <c r="D55" s="166" t="str">
        <f>IF(C55=0,"",IF(B55="Mérleg",C55/SUM($C$31:$C$38)%,IF(B55="Bevétel",C55/SUM($C$46:$C$49)%,IF(B55="Ráfordítás",C55/SUM($C$50:$C$54)%,0))))</f>
        <v/>
      </c>
      <c r="E55" s="167" t="str">
        <f>IF(C55=0,"",IF(C55=0,0,VLOOKUP(A55,'KK-09'!$B$97:$P$149,15,FALSE)))</f>
        <v/>
      </c>
      <c r="F55" s="168"/>
      <c r="G55" s="169"/>
    </row>
    <row r="56" spans="1:16" x14ac:dyDescent="0.2">
      <c r="A56" s="189" t="str">
        <f>'KK-09'!B44</f>
        <v>2. Sajátos ügyletek, egyenlegek</v>
      </c>
      <c r="B56" s="190">
        <f>'KK-09'!C44</f>
        <v>0</v>
      </c>
      <c r="C56" s="174">
        <f>'KK-09'!G44</f>
        <v>0</v>
      </c>
      <c r="D56" s="175" t="str">
        <f>IF(C56=0,"",IF(B56="Mérleg",C56/SUM($C$31:$C$38)%,IF(B56="Bevétel",C56/SUM($C$46:$C$49)%,IF(B56="Ráfordítás",C56/SUM($C$50:$C$54)%,0))))</f>
        <v/>
      </c>
      <c r="E56" s="176" t="str">
        <f>IF(C56=0,"",IF(C56=0,0,VLOOKUP(A56,'KK-09'!$B$97:$P$149,15,FALSE)))</f>
        <v/>
      </c>
      <c r="F56" s="177"/>
      <c r="G56" s="178"/>
    </row>
    <row r="57" spans="1:16" x14ac:dyDescent="0.2">
      <c r="A57" s="191" t="str">
        <f>'KK-09'!B45</f>
        <v>3. Sajátos ügyletek, egyenlegek</v>
      </c>
      <c r="B57" s="192">
        <f>'KK-09'!C45</f>
        <v>0</v>
      </c>
      <c r="C57" s="182">
        <f>'KK-09'!G45</f>
        <v>0</v>
      </c>
      <c r="D57" s="183" t="str">
        <f>IF(C57=0,"",IF(B57="Mérleg",C57/SUM($C$31:$C$38)%,IF(B57="Bevétel",C57/SUM($C$46:$C$49)%,IF(B57="Ráfordítás",C57/SUM($C$50:$C$54)%,0))))</f>
        <v/>
      </c>
      <c r="E57" s="184" t="str">
        <f>IF(C57=0,"",IF(C57=0,0,VLOOKUP(A57,'KK-09'!$B$97:$P$149,15,FALSE)))</f>
        <v/>
      </c>
      <c r="F57" s="185"/>
      <c r="G57" s="186"/>
    </row>
    <row r="66" ht="38.25" customHeight="1" x14ac:dyDescent="0.2"/>
    <row r="67" ht="51" customHeight="1" x14ac:dyDescent="0.2"/>
    <row r="68" ht="39" customHeight="1" x14ac:dyDescent="0.2"/>
    <row r="69" ht="16.5" customHeight="1" x14ac:dyDescent="0.2"/>
    <row r="74" ht="102" customHeight="1" x14ac:dyDescent="0.2"/>
    <row r="75" ht="102" customHeight="1" x14ac:dyDescent="0.2"/>
    <row r="76" ht="89.25" customHeight="1" x14ac:dyDescent="0.2"/>
    <row r="77" ht="51.75" customHeight="1" x14ac:dyDescent="0.2"/>
    <row r="81" ht="38.25" customHeight="1" x14ac:dyDescent="0.2"/>
    <row r="82" ht="115.5" customHeight="1" x14ac:dyDescent="0.2"/>
    <row r="84" ht="115.5" customHeight="1" x14ac:dyDescent="0.2"/>
    <row r="86" ht="39" customHeight="1" x14ac:dyDescent="0.2"/>
  </sheetData>
  <mergeCells count="5">
    <mergeCell ref="B10:B11"/>
    <mergeCell ref="D10:E10"/>
    <mergeCell ref="B20:F20"/>
    <mergeCell ref="I29:P29"/>
    <mergeCell ref="I30:P30"/>
  </mergeCells>
  <dataValidations count="1">
    <dataValidation type="list" allowBlank="1" showInputMessage="1" showErrorMessage="1" sqref="F28 C12:C19" xr:uid="{00000000-0002-0000-0400-000000000000}">
      <formula1>$L$2:$M$2</formula1>
    </dataValidation>
  </dataValidations>
  <hyperlinks>
    <hyperlink ref="H3" location="TARTALOM!A1" display=" &lt; Tartalom" xr:uid="{00000000-0004-0000-0400-000000000000}"/>
    <hyperlink ref="H4" location="'KK-08'!A1" display="KK-08 " xr:uid="{00000000-0004-0000-0400-000001000000}"/>
    <hyperlink ref="H5" location="'KK-08-01'!A1" display="KK-08-01 " xr:uid="{00000000-0004-0000-0400-000002000000}"/>
    <hyperlink ref="H6" location="'KK-08-02'!A1" display="KK-08-02 " xr:uid="{00000000-0004-0000-0400-000003000000}"/>
    <hyperlink ref="H7" location="'KK-08-03'!A1" display="KK-08-03 " xr:uid="{00000000-0004-0000-0400-000004000000}"/>
    <hyperlink ref="O27" location="'KK-09'!A1" display="KK-09" xr:uid="{00000000-0004-0000-0400-000005000000}"/>
  </hyperlinks>
  <pageMargins left="0.70866141732283505" right="0.70866141732283505" top="0.74803149606299202" bottom="0.74803149606299202" header="0.31496062992126" footer="0.31496062992126"/>
  <pageSetup paperSize="9" scale="91" fitToHeight="2" orientation="portrait"/>
  <rowBreaks count="1" manualBreakCount="1">
    <brk id="27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213"/>
  <sheetViews>
    <sheetView showGridLines="0" workbookViewId="0"/>
  </sheetViews>
  <sheetFormatPr defaultColWidth="9" defaultRowHeight="12.75" customHeight="1" x14ac:dyDescent="0.2"/>
  <cols>
    <col min="1" max="1" width="6.625" style="2" customWidth="1"/>
    <col min="2" max="2" width="28.875" style="2" customWidth="1"/>
    <col min="3" max="3" width="9.875" style="2" customWidth="1"/>
    <col min="4" max="4" width="9.875" style="537" customWidth="1"/>
    <col min="5" max="5" width="9.75" style="537" customWidth="1"/>
    <col min="6" max="16" width="9.875" style="2" customWidth="1"/>
    <col min="17" max="38" width="9" style="2" customWidth="1"/>
    <col min="39" max="16384" width="9" style="2"/>
  </cols>
  <sheetData>
    <row r="1" spans="1:38" ht="15.75" x14ac:dyDescent="0.25">
      <c r="A1" s="61" t="s">
        <v>27</v>
      </c>
      <c r="B1" s="20"/>
      <c r="C1" s="20"/>
      <c r="D1" s="81"/>
      <c r="E1" s="81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38" ht="15.75" x14ac:dyDescent="0.25">
      <c r="A2" s="20"/>
      <c r="B2" s="20"/>
      <c r="C2" s="20"/>
      <c r="D2" s="81"/>
      <c r="E2" s="81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3" t="s">
        <v>58</v>
      </c>
      <c r="U2" s="14">
        <v>0</v>
      </c>
      <c r="V2" s="14">
        <v>1</v>
      </c>
      <c r="W2" s="14">
        <v>2</v>
      </c>
      <c r="X2" s="14">
        <v>3</v>
      </c>
      <c r="Y2" s="14" t="s">
        <v>61</v>
      </c>
      <c r="Z2" s="14" t="s">
        <v>62</v>
      </c>
      <c r="AA2" s="14" t="s">
        <v>63</v>
      </c>
      <c r="AB2" s="14" t="s">
        <v>174</v>
      </c>
      <c r="AC2" s="14" t="s">
        <v>175</v>
      </c>
      <c r="AD2" s="14" t="s">
        <v>176</v>
      </c>
      <c r="AE2" s="14" t="s">
        <v>177</v>
      </c>
      <c r="AF2" s="14" t="s">
        <v>178</v>
      </c>
      <c r="AG2" s="14" t="s">
        <v>179</v>
      </c>
      <c r="AI2" s="2" t="s">
        <v>180</v>
      </c>
      <c r="AJ2" s="2" t="s">
        <v>181</v>
      </c>
      <c r="AK2" s="2" t="s">
        <v>182</v>
      </c>
      <c r="AL2" s="2" t="s">
        <v>183</v>
      </c>
    </row>
    <row r="3" spans="1:38" x14ac:dyDescent="0.2">
      <c r="A3" s="26" t="str">
        <f>CONCATENATE("Ügyfél:   ",Alapa!$C$17)</f>
        <v xml:space="preserve">Ügyfél:   </v>
      </c>
      <c r="B3" s="202"/>
      <c r="C3" s="202"/>
      <c r="D3" s="202"/>
      <c r="E3" s="202"/>
      <c r="F3" s="202"/>
      <c r="G3" s="202"/>
      <c r="H3" s="203" t="s">
        <v>35</v>
      </c>
      <c r="I3" s="204"/>
      <c r="J3" s="205"/>
      <c r="K3" s="206"/>
      <c r="L3" s="206"/>
      <c r="M3" s="206"/>
      <c r="N3" s="207"/>
      <c r="O3" s="76"/>
      <c r="P3" s="76"/>
      <c r="Q3" s="208" t="s">
        <v>34</v>
      </c>
    </row>
    <row r="4" spans="1:38" x14ac:dyDescent="0.2">
      <c r="A4" s="26" t="str">
        <f>CONCATENATE("Fordulónap: ",Alapa!$C$12)</f>
        <v xml:space="preserve">Fordulónap: </v>
      </c>
      <c r="B4" s="202"/>
      <c r="C4" s="202"/>
      <c r="D4" s="202"/>
      <c r="E4" s="202"/>
      <c r="F4" s="202"/>
      <c r="G4" s="202"/>
      <c r="H4" s="203" t="s">
        <v>46</v>
      </c>
      <c r="I4" s="30" t="e">
        <f>VLOOKUP(R5,Alapa!$G$2:$J$22,2)</f>
        <v>#N/A</v>
      </c>
      <c r="J4" s="206"/>
      <c r="K4" s="206"/>
      <c r="L4" s="206"/>
      <c r="M4" s="206"/>
      <c r="N4" s="207"/>
      <c r="O4" s="76"/>
      <c r="P4" s="76"/>
      <c r="Q4" s="69"/>
    </row>
    <row r="5" spans="1:38" ht="16.5" x14ac:dyDescent="0.3">
      <c r="A5" s="5"/>
      <c r="B5" s="5"/>
      <c r="C5" s="5"/>
      <c r="D5" s="5"/>
      <c r="E5" s="5"/>
      <c r="F5" s="5"/>
      <c r="G5" s="5"/>
      <c r="H5" s="203" t="s">
        <v>38</v>
      </c>
      <c r="I5" s="209" t="str">
        <f>IF(Alapa!$N$2=0," ",Alapa!$N$2)</f>
        <v xml:space="preserve"> </v>
      </c>
      <c r="J5" s="210"/>
      <c r="K5" s="206"/>
      <c r="L5" s="206"/>
      <c r="M5" s="206"/>
      <c r="N5" s="207"/>
      <c r="O5" s="76"/>
      <c r="P5" s="76"/>
      <c r="Q5" s="19" t="s">
        <v>46</v>
      </c>
      <c r="R5" s="38">
        <v>1</v>
      </c>
    </row>
    <row r="6" spans="1:38" x14ac:dyDescent="0.2">
      <c r="A6" s="33" t="s">
        <v>184</v>
      </c>
      <c r="B6" s="33"/>
      <c r="C6" s="33"/>
      <c r="D6" s="81"/>
      <c r="E6" s="81"/>
      <c r="F6" s="33" t="s">
        <v>185</v>
      </c>
      <c r="G6" s="5"/>
      <c r="H6" s="5"/>
      <c r="I6" s="5"/>
      <c r="J6" s="5"/>
      <c r="K6" s="5"/>
      <c r="L6" s="5"/>
      <c r="M6" s="5"/>
      <c r="N6" s="5"/>
      <c r="O6" s="3"/>
      <c r="P6" s="3"/>
    </row>
    <row r="7" spans="1:38" x14ac:dyDescent="0.2">
      <c r="A7" s="33" t="s">
        <v>186</v>
      </c>
      <c r="B7" s="33"/>
      <c r="C7" s="33"/>
      <c r="D7" s="81"/>
      <c r="E7" s="81"/>
      <c r="F7" s="60" t="s">
        <v>187</v>
      </c>
      <c r="G7" s="5"/>
      <c r="H7" s="5"/>
      <c r="I7" s="5"/>
      <c r="J7" s="5"/>
      <c r="K7" s="5"/>
      <c r="L7" s="5"/>
      <c r="M7" s="5"/>
      <c r="N7" s="5"/>
      <c r="O7" s="3"/>
      <c r="P7" s="3"/>
    </row>
    <row r="8" spans="1:38" x14ac:dyDescent="0.2">
      <c r="A8" s="33"/>
      <c r="B8" s="33"/>
      <c r="C8" s="33"/>
      <c r="D8" s="81"/>
      <c r="E8" s="81"/>
      <c r="F8" s="60"/>
      <c r="G8" s="5"/>
      <c r="H8" s="5"/>
      <c r="I8" s="5"/>
      <c r="J8" s="5"/>
      <c r="K8" s="5"/>
      <c r="L8" s="5"/>
      <c r="M8" s="5"/>
      <c r="N8" s="5"/>
      <c r="O8" s="3"/>
      <c r="P8" s="3"/>
    </row>
    <row r="9" spans="1:38" ht="18" x14ac:dyDescent="0.25">
      <c r="A9" s="211" t="s">
        <v>188</v>
      </c>
      <c r="B9" s="33"/>
      <c r="C9" s="33"/>
      <c r="D9" s="81"/>
      <c r="E9" s="81"/>
      <c r="F9" s="60"/>
      <c r="G9" s="5"/>
      <c r="H9" s="5"/>
      <c r="I9" s="5"/>
      <c r="J9" s="5"/>
      <c r="K9" s="5"/>
      <c r="L9" s="5"/>
      <c r="M9" s="5"/>
      <c r="N9" s="5"/>
      <c r="O9" s="3"/>
      <c r="P9" s="3"/>
    </row>
    <row r="10" spans="1:38" x14ac:dyDescent="0.2">
      <c r="A10" s="33" t="s">
        <v>189</v>
      </c>
      <c r="B10" s="212" t="s">
        <v>190</v>
      </c>
      <c r="C10" s="5"/>
      <c r="D10" s="81"/>
      <c r="E10" s="81"/>
      <c r="F10" s="5"/>
      <c r="G10" s="5"/>
      <c r="H10" s="33"/>
      <c r="I10" s="5"/>
      <c r="J10" s="5"/>
      <c r="K10" s="5"/>
      <c r="L10" s="5"/>
      <c r="M10" s="5"/>
      <c r="N10" s="5"/>
      <c r="O10" s="3"/>
      <c r="P10" s="3"/>
    </row>
    <row r="11" spans="1:38" x14ac:dyDescent="0.2">
      <c r="A11" s="33" t="s">
        <v>191</v>
      </c>
      <c r="B11" s="212" t="s">
        <v>192</v>
      </c>
      <c r="C11" s="5"/>
      <c r="D11" s="81"/>
      <c r="E11" s="81"/>
      <c r="F11" s="5"/>
      <c r="G11" s="5"/>
      <c r="H11" s="33"/>
      <c r="I11" s="5"/>
      <c r="J11" s="3"/>
      <c r="K11" s="3"/>
      <c r="L11" s="5"/>
      <c r="M11" s="213" t="s">
        <v>57</v>
      </c>
      <c r="N11" s="213" t="s">
        <v>160</v>
      </c>
      <c r="O11" s="3"/>
      <c r="P11" s="3"/>
    </row>
    <row r="12" spans="1:38" x14ac:dyDescent="0.2">
      <c r="A12" s="20" t="s">
        <v>193</v>
      </c>
      <c r="B12" s="5" t="s">
        <v>194</v>
      </c>
      <c r="C12" s="5"/>
      <c r="D12" s="81"/>
      <c r="E12" s="81"/>
      <c r="F12" s="5"/>
      <c r="G12" s="5"/>
      <c r="H12" s="33"/>
      <c r="I12" s="5"/>
      <c r="J12" s="213"/>
      <c r="K12" s="213"/>
      <c r="L12" s="5"/>
      <c r="M12" s="5"/>
      <c r="N12" s="5"/>
      <c r="O12" s="3"/>
      <c r="P12" s="3"/>
    </row>
    <row r="13" spans="1:38" x14ac:dyDescent="0.2">
      <c r="A13" s="20" t="s">
        <v>195</v>
      </c>
      <c r="B13" s="5" t="s">
        <v>196</v>
      </c>
      <c r="C13" s="5"/>
      <c r="D13" s="81"/>
      <c r="E13" s="81"/>
      <c r="F13" s="5"/>
      <c r="G13" s="5"/>
      <c r="H13" s="33"/>
      <c r="I13" s="5"/>
      <c r="J13" s="5"/>
      <c r="K13" s="5"/>
      <c r="L13" s="5"/>
      <c r="M13" s="5"/>
      <c r="N13" s="5"/>
      <c r="O13" s="3"/>
      <c r="P13" s="3"/>
    </row>
    <row r="14" spans="1:38" ht="41.25" customHeight="1" x14ac:dyDescent="0.2">
      <c r="A14" s="856" t="s">
        <v>197</v>
      </c>
      <c r="B14" s="214" t="s">
        <v>198</v>
      </c>
      <c r="C14" s="215"/>
      <c r="D14" s="216" t="s">
        <v>199</v>
      </c>
      <c r="E14" s="217" t="s">
        <v>200</v>
      </c>
      <c r="F14" s="218" t="s">
        <v>201</v>
      </c>
      <c r="G14" s="219" t="s">
        <v>202</v>
      </c>
      <c r="H14" s="217" t="s">
        <v>200</v>
      </c>
      <c r="I14" s="218" t="s">
        <v>201</v>
      </c>
      <c r="J14" s="219" t="s">
        <v>203</v>
      </c>
      <c r="K14" s="218" t="s">
        <v>204</v>
      </c>
      <c r="L14" s="5"/>
      <c r="M14" s="859" t="s">
        <v>205</v>
      </c>
      <c r="N14" s="860"/>
      <c r="O14" s="861"/>
      <c r="P14" s="3"/>
    </row>
    <row r="15" spans="1:38" x14ac:dyDescent="0.2">
      <c r="A15" s="857"/>
      <c r="B15" s="220" t="s">
        <v>136</v>
      </c>
      <c r="C15" s="221"/>
      <c r="D15" s="222">
        <f>Import_M!D4</f>
        <v>0</v>
      </c>
      <c r="E15" s="223" t="str">
        <f t="shared" ref="E15:E24" si="0">IFERROR(D15/$D$24%,"")</f>
        <v/>
      </c>
      <c r="F15" s="224" t="str">
        <f t="shared" ref="F15:F23" si="1">IF(D15=0,"NÉ",IF(E15&lt;=$N$17,$O$17,IF(E15&lt;=$N$18,$O$18,IF(E15&lt;=$N$19,$O$19,$O$20))))</f>
        <v>NÉ</v>
      </c>
      <c r="G15" s="225">
        <f>Import_M!F4</f>
        <v>0</v>
      </c>
      <c r="H15" s="223" t="str">
        <f t="shared" ref="H15:H24" si="2">IFERROR(G15/$G$24%,"")</f>
        <v/>
      </c>
      <c r="I15" s="224" t="str">
        <f t="shared" ref="I15:I23" si="3">IF(G15=0,"NÉ",IF(H15&lt;=$N$17,$O$17,IF(H15&lt;=$N$18,$O$18,IF(H15&lt;=$N$19,$O$19,$O$20))))</f>
        <v>NÉ</v>
      </c>
      <c r="J15" s="226">
        <f t="shared" ref="J15:J42" si="4">IF(D15=0,0,G15/D15%)</f>
        <v>0</v>
      </c>
      <c r="K15" s="227" t="str">
        <f t="shared" ref="K15:K23" si="5">IF(J15=0,"",IF(ABS(J15-100)&lt;=$N$17,$O$17,IF(ABS(J15-100)&lt;=$N$18,$O$18,IF(ABS(J15-100)&lt;=$N$19,$O$19,$O$20))))</f>
        <v/>
      </c>
      <c r="L15" s="5"/>
      <c r="M15" s="228"/>
      <c r="N15" s="229"/>
      <c r="O15" s="230"/>
      <c r="P15" s="3"/>
    </row>
    <row r="16" spans="1:38" x14ac:dyDescent="0.2">
      <c r="A16" s="857"/>
      <c r="B16" s="75" t="s">
        <v>137</v>
      </c>
      <c r="C16" s="72"/>
      <c r="D16" s="231">
        <f>Import_M!D12</f>
        <v>0</v>
      </c>
      <c r="E16" s="232" t="str">
        <f t="shared" si="0"/>
        <v/>
      </c>
      <c r="F16" s="233" t="str">
        <f t="shared" si="1"/>
        <v>NÉ</v>
      </c>
      <c r="G16" s="231">
        <f>Import_M!F12</f>
        <v>0</v>
      </c>
      <c r="H16" s="232" t="str">
        <f t="shared" si="2"/>
        <v/>
      </c>
      <c r="I16" s="233" t="str">
        <f t="shared" si="3"/>
        <v>NÉ</v>
      </c>
      <c r="J16" s="234">
        <f t="shared" si="4"/>
        <v>0</v>
      </c>
      <c r="K16" s="235" t="str">
        <f t="shared" si="5"/>
        <v/>
      </c>
      <c r="L16" s="5"/>
      <c r="M16" s="236" t="s">
        <v>206</v>
      </c>
      <c r="N16" s="237"/>
      <c r="O16" s="238" t="s">
        <v>207</v>
      </c>
      <c r="P16" s="3"/>
    </row>
    <row r="17" spans="1:16" x14ac:dyDescent="0.2">
      <c r="A17" s="857"/>
      <c r="B17" s="75" t="s">
        <v>138</v>
      </c>
      <c r="C17" s="72"/>
      <c r="D17" s="231">
        <f>Import_M!D20</f>
        <v>0</v>
      </c>
      <c r="E17" s="232" t="str">
        <f t="shared" si="0"/>
        <v/>
      </c>
      <c r="F17" s="233" t="str">
        <f t="shared" si="1"/>
        <v>NÉ</v>
      </c>
      <c r="G17" s="231">
        <f>Import_M!F20</f>
        <v>0</v>
      </c>
      <c r="H17" s="232" t="str">
        <f t="shared" si="2"/>
        <v/>
      </c>
      <c r="I17" s="233" t="str">
        <f t="shared" si="3"/>
        <v>NÉ</v>
      </c>
      <c r="J17" s="234">
        <f t="shared" si="4"/>
        <v>0</v>
      </c>
      <c r="K17" s="235" t="str">
        <f t="shared" si="5"/>
        <v/>
      </c>
      <c r="L17" s="5"/>
      <c r="M17" s="239">
        <v>0</v>
      </c>
      <c r="N17" s="240">
        <v>0</v>
      </c>
      <c r="O17" s="241" t="s">
        <v>208</v>
      </c>
      <c r="P17" s="3"/>
    </row>
    <row r="18" spans="1:16" x14ac:dyDescent="0.2">
      <c r="A18" s="857"/>
      <c r="B18" s="75" t="s">
        <v>139</v>
      </c>
      <c r="C18" s="72"/>
      <c r="D18" s="231">
        <f>Import_M!D31</f>
        <v>0</v>
      </c>
      <c r="E18" s="232" t="str">
        <f t="shared" si="0"/>
        <v/>
      </c>
      <c r="F18" s="233" t="str">
        <f t="shared" si="1"/>
        <v>NÉ</v>
      </c>
      <c r="G18" s="231">
        <f>Import_M!F31</f>
        <v>0</v>
      </c>
      <c r="H18" s="232" t="str">
        <f t="shared" si="2"/>
        <v/>
      </c>
      <c r="I18" s="233" t="str">
        <f t="shared" si="3"/>
        <v>NÉ</v>
      </c>
      <c r="J18" s="234">
        <f t="shared" si="4"/>
        <v>0</v>
      </c>
      <c r="K18" s="235" t="str">
        <f t="shared" si="5"/>
        <v/>
      </c>
      <c r="L18" s="5"/>
      <c r="M18" s="239">
        <f>N17+0.01</f>
        <v>0.01</v>
      </c>
      <c r="N18" s="240">
        <v>10</v>
      </c>
      <c r="O18" s="241" t="s">
        <v>209</v>
      </c>
      <c r="P18" s="3"/>
    </row>
    <row r="19" spans="1:16" x14ac:dyDescent="0.2">
      <c r="A19" s="857"/>
      <c r="B19" s="75" t="s">
        <v>140</v>
      </c>
      <c r="C19" s="72"/>
      <c r="D19" s="231">
        <f>Import_M!D33</f>
        <v>0</v>
      </c>
      <c r="E19" s="232" t="str">
        <f t="shared" si="0"/>
        <v/>
      </c>
      <c r="F19" s="233" t="str">
        <f t="shared" si="1"/>
        <v>NÉ</v>
      </c>
      <c r="G19" s="231">
        <f>Import_M!F33</f>
        <v>0</v>
      </c>
      <c r="H19" s="232" t="str">
        <f t="shared" si="2"/>
        <v/>
      </c>
      <c r="I19" s="233" t="str">
        <f t="shared" si="3"/>
        <v>NÉ</v>
      </c>
      <c r="J19" s="234">
        <f t="shared" si="4"/>
        <v>0</v>
      </c>
      <c r="K19" s="235" t="str">
        <f t="shared" si="5"/>
        <v/>
      </c>
      <c r="L19" s="5"/>
      <c r="M19" s="239">
        <f>N18+0.01</f>
        <v>10.01</v>
      </c>
      <c r="N19" s="240">
        <v>30</v>
      </c>
      <c r="O19" s="241" t="s">
        <v>210</v>
      </c>
      <c r="P19" s="3"/>
    </row>
    <row r="20" spans="1:16" x14ac:dyDescent="0.2">
      <c r="A20" s="857"/>
      <c r="B20" s="75" t="s">
        <v>141</v>
      </c>
      <c r="C20" s="72"/>
      <c r="D20" s="231">
        <f>Import_M!D40</f>
        <v>0</v>
      </c>
      <c r="E20" s="232" t="str">
        <f t="shared" si="0"/>
        <v/>
      </c>
      <c r="F20" s="233" t="str">
        <f t="shared" si="1"/>
        <v>NÉ</v>
      </c>
      <c r="G20" s="231">
        <f>Import_M!F40</f>
        <v>0</v>
      </c>
      <c r="H20" s="232" t="str">
        <f t="shared" si="2"/>
        <v/>
      </c>
      <c r="I20" s="233" t="str">
        <f t="shared" si="3"/>
        <v>NÉ</v>
      </c>
      <c r="J20" s="234">
        <f t="shared" si="4"/>
        <v>0</v>
      </c>
      <c r="K20" s="235" t="str">
        <f t="shared" si="5"/>
        <v/>
      </c>
      <c r="L20" s="5"/>
      <c r="M20" s="242">
        <f>N19+0.01</f>
        <v>30.01</v>
      </c>
      <c r="N20" s="243">
        <v>100</v>
      </c>
      <c r="O20" s="244" t="s">
        <v>211</v>
      </c>
      <c r="P20" s="3"/>
    </row>
    <row r="21" spans="1:16" x14ac:dyDescent="0.2">
      <c r="A21" s="857"/>
      <c r="B21" s="75" t="s">
        <v>142</v>
      </c>
      <c r="C21" s="72"/>
      <c r="D21" s="231">
        <f>Import_M!D49</f>
        <v>0</v>
      </c>
      <c r="E21" s="232" t="str">
        <f t="shared" si="0"/>
        <v/>
      </c>
      <c r="F21" s="233" t="str">
        <f t="shared" si="1"/>
        <v>NÉ</v>
      </c>
      <c r="G21" s="231">
        <f>Import_M!F49</f>
        <v>0</v>
      </c>
      <c r="H21" s="232" t="str">
        <f t="shared" si="2"/>
        <v/>
      </c>
      <c r="I21" s="233" t="str">
        <f t="shared" si="3"/>
        <v>NÉ</v>
      </c>
      <c r="J21" s="234">
        <f t="shared" si="4"/>
        <v>0</v>
      </c>
      <c r="K21" s="235" t="str">
        <f t="shared" si="5"/>
        <v/>
      </c>
      <c r="L21" s="5"/>
      <c r="M21" s="3"/>
      <c r="N21" s="3"/>
      <c r="O21" s="3"/>
      <c r="P21" s="3"/>
    </row>
    <row r="22" spans="1:16" x14ac:dyDescent="0.2">
      <c r="A22" s="857"/>
      <c r="B22" s="75" t="s">
        <v>143</v>
      </c>
      <c r="C22" s="72"/>
      <c r="D22" s="231">
        <f>Import_M!D56</f>
        <v>0</v>
      </c>
      <c r="E22" s="232" t="str">
        <f t="shared" si="0"/>
        <v/>
      </c>
      <c r="F22" s="233" t="str">
        <f t="shared" si="1"/>
        <v>NÉ</v>
      </c>
      <c r="G22" s="231">
        <f>Import_M!F56</f>
        <v>0</v>
      </c>
      <c r="H22" s="232" t="str">
        <f t="shared" si="2"/>
        <v/>
      </c>
      <c r="I22" s="233" t="str">
        <f t="shared" si="3"/>
        <v>NÉ</v>
      </c>
      <c r="J22" s="234">
        <f t="shared" si="4"/>
        <v>0</v>
      </c>
      <c r="K22" s="235" t="str">
        <f t="shared" si="5"/>
        <v/>
      </c>
      <c r="L22" s="5"/>
      <c r="M22" s="5"/>
      <c r="N22" s="5"/>
      <c r="O22" s="3"/>
      <c r="P22" s="3"/>
    </row>
    <row r="23" spans="1:16" x14ac:dyDescent="0.2">
      <c r="A23" s="857"/>
      <c r="B23" s="245" t="s">
        <v>144</v>
      </c>
      <c r="C23" s="246"/>
      <c r="D23" s="247">
        <f>Import_M!D59</f>
        <v>0</v>
      </c>
      <c r="E23" s="248" t="str">
        <f t="shared" si="0"/>
        <v/>
      </c>
      <c r="F23" s="249" t="str">
        <f t="shared" si="1"/>
        <v>NÉ</v>
      </c>
      <c r="G23" s="247">
        <f>Import_M!F59</f>
        <v>0</v>
      </c>
      <c r="H23" s="248" t="str">
        <f t="shared" si="2"/>
        <v/>
      </c>
      <c r="I23" s="249" t="str">
        <f t="shared" si="3"/>
        <v>NÉ</v>
      </c>
      <c r="J23" s="250">
        <f t="shared" si="4"/>
        <v>0</v>
      </c>
      <c r="K23" s="251" t="str">
        <f t="shared" si="5"/>
        <v/>
      </c>
      <c r="L23" s="5"/>
      <c r="M23" s="5"/>
      <c r="N23" s="5"/>
      <c r="O23" s="3"/>
      <c r="P23" s="3"/>
    </row>
    <row r="24" spans="1:16" x14ac:dyDescent="0.2">
      <c r="A24" s="857"/>
      <c r="B24" s="252" t="s">
        <v>212</v>
      </c>
      <c r="C24" s="253"/>
      <c r="D24" s="254">
        <f>SUM(D15:D23)</f>
        <v>0</v>
      </c>
      <c r="E24" s="255" t="str">
        <f t="shared" si="0"/>
        <v/>
      </c>
      <c r="F24" s="256"/>
      <c r="G24" s="254">
        <f>SUM(G15:G23)</f>
        <v>0</v>
      </c>
      <c r="H24" s="255" t="str">
        <f t="shared" si="2"/>
        <v/>
      </c>
      <c r="I24" s="256"/>
      <c r="J24" s="257">
        <f t="shared" si="4"/>
        <v>0</v>
      </c>
      <c r="K24" s="258"/>
      <c r="L24" s="5"/>
      <c r="M24" s="5"/>
      <c r="N24" s="5"/>
      <c r="O24" s="3"/>
      <c r="P24" s="3"/>
    </row>
    <row r="25" spans="1:16" x14ac:dyDescent="0.2">
      <c r="A25" s="857"/>
      <c r="B25" s="220" t="s">
        <v>145</v>
      </c>
      <c r="C25" s="221"/>
      <c r="D25" s="225">
        <f>Import_M!D64</f>
        <v>0</v>
      </c>
      <c r="E25" s="223" t="str">
        <f t="shared" ref="E25:E31" si="6">IFERROR(D25/$D$31%,"")</f>
        <v/>
      </c>
      <c r="F25" s="259" t="str">
        <f t="shared" ref="F25:F30" si="7">IF(D25=0,"NÉ",IF(E25&lt;=$N$17,$O$17,IF(E25&lt;=$N$18,$O$18,IF(E25&lt;=$N$19,$O$19,$O$20))))</f>
        <v>NÉ</v>
      </c>
      <c r="G25" s="225">
        <f>Import_M!F64</f>
        <v>0</v>
      </c>
      <c r="H25" s="223" t="str">
        <f t="shared" ref="H25:H31" si="8">IFERROR(G25/$G$31%,"")</f>
        <v/>
      </c>
      <c r="I25" s="259" t="str">
        <f t="shared" ref="I25:I30" si="9">IF(G25=0,"NÉ",IF(H25&lt;=$N$17,$O$17,IF(H25&lt;=$N$18,$O$18,IF(H25&lt;=$N$19,$O$19,$O$20))))</f>
        <v>NÉ</v>
      </c>
      <c r="J25" s="226">
        <f t="shared" si="4"/>
        <v>0</v>
      </c>
      <c r="K25" s="227" t="str">
        <f t="shared" ref="K25:K30" si="10">IF(J25=0,"",IF(ABS(J25-100)&lt;=$N$17,$O$17,IF(ABS(J25-100)&lt;=$N$18,$O$18,IF(ABS(J25-100)&lt;=$N$19,$O$19,$O$20))))</f>
        <v/>
      </c>
      <c r="L25" s="5"/>
      <c r="M25" s="5"/>
      <c r="N25" s="5"/>
      <c r="O25" s="3"/>
      <c r="P25" s="3"/>
    </row>
    <row r="26" spans="1:16" x14ac:dyDescent="0.2">
      <c r="A26" s="857"/>
      <c r="B26" s="75" t="s">
        <v>146</v>
      </c>
      <c r="C26" s="72"/>
      <c r="D26" s="231">
        <f>Import_M!D75</f>
        <v>0</v>
      </c>
      <c r="E26" s="232" t="str">
        <f t="shared" si="6"/>
        <v/>
      </c>
      <c r="F26" s="233" t="str">
        <f t="shared" si="7"/>
        <v>NÉ</v>
      </c>
      <c r="G26" s="231">
        <f>Import_M!F75</f>
        <v>0</v>
      </c>
      <c r="H26" s="232" t="str">
        <f t="shared" si="8"/>
        <v/>
      </c>
      <c r="I26" s="233" t="str">
        <f t="shared" si="9"/>
        <v>NÉ</v>
      </c>
      <c r="J26" s="234">
        <f t="shared" si="4"/>
        <v>0</v>
      </c>
      <c r="K26" s="235" t="str">
        <f t="shared" si="10"/>
        <v/>
      </c>
      <c r="L26" s="5"/>
      <c r="M26" s="5"/>
      <c r="N26" s="5"/>
      <c r="O26" s="3"/>
      <c r="P26" s="3"/>
    </row>
    <row r="27" spans="1:16" x14ac:dyDescent="0.2">
      <c r="A27" s="857"/>
      <c r="B27" s="75" t="s">
        <v>147</v>
      </c>
      <c r="C27" s="72"/>
      <c r="D27" s="231">
        <f>Import_M!D80</f>
        <v>0</v>
      </c>
      <c r="E27" s="232" t="str">
        <f t="shared" si="6"/>
        <v/>
      </c>
      <c r="F27" s="233" t="str">
        <f t="shared" si="7"/>
        <v>NÉ</v>
      </c>
      <c r="G27" s="231">
        <f>Import_M!F80</f>
        <v>0</v>
      </c>
      <c r="H27" s="232" t="str">
        <f t="shared" si="8"/>
        <v/>
      </c>
      <c r="I27" s="233" t="str">
        <f t="shared" si="9"/>
        <v>NÉ</v>
      </c>
      <c r="J27" s="234">
        <f t="shared" si="4"/>
        <v>0</v>
      </c>
      <c r="K27" s="235" t="str">
        <f t="shared" si="10"/>
        <v/>
      </c>
      <c r="L27" s="5"/>
      <c r="M27" s="5"/>
      <c r="N27" s="5"/>
      <c r="O27" s="3"/>
      <c r="P27" s="3"/>
    </row>
    <row r="28" spans="1:16" x14ac:dyDescent="0.2">
      <c r="A28" s="857"/>
      <c r="B28" s="75" t="s">
        <v>148</v>
      </c>
      <c r="C28" s="72"/>
      <c r="D28" s="231">
        <f>Import_M!D85</f>
        <v>0</v>
      </c>
      <c r="E28" s="232" t="str">
        <f t="shared" si="6"/>
        <v/>
      </c>
      <c r="F28" s="233" t="str">
        <f t="shared" si="7"/>
        <v>NÉ</v>
      </c>
      <c r="G28" s="231">
        <f>Import_M!F85</f>
        <v>0</v>
      </c>
      <c r="H28" s="232" t="str">
        <f t="shared" si="8"/>
        <v/>
      </c>
      <c r="I28" s="233" t="str">
        <f t="shared" si="9"/>
        <v>NÉ</v>
      </c>
      <c r="J28" s="234">
        <f t="shared" si="4"/>
        <v>0</v>
      </c>
      <c r="K28" s="235" t="str">
        <f t="shared" si="10"/>
        <v/>
      </c>
      <c r="L28" s="5"/>
      <c r="M28" s="5"/>
      <c r="N28" s="5"/>
      <c r="O28" s="3"/>
      <c r="P28" s="3"/>
    </row>
    <row r="29" spans="1:16" x14ac:dyDescent="0.2">
      <c r="A29" s="857"/>
      <c r="B29" s="75" t="s">
        <v>149</v>
      </c>
      <c r="C29" s="72"/>
      <c r="D29" s="231">
        <f>Import_M!D96</f>
        <v>0</v>
      </c>
      <c r="E29" s="232" t="str">
        <f t="shared" si="6"/>
        <v/>
      </c>
      <c r="F29" s="233" t="str">
        <f t="shared" si="7"/>
        <v>NÉ</v>
      </c>
      <c r="G29" s="231">
        <f>Import_M!F96</f>
        <v>0</v>
      </c>
      <c r="H29" s="232" t="str">
        <f t="shared" si="8"/>
        <v/>
      </c>
      <c r="I29" s="233" t="str">
        <f t="shared" si="9"/>
        <v>NÉ</v>
      </c>
      <c r="J29" s="234">
        <f t="shared" si="4"/>
        <v>0</v>
      </c>
      <c r="K29" s="235" t="str">
        <f t="shared" si="10"/>
        <v/>
      </c>
      <c r="L29" s="5"/>
      <c r="M29" s="5"/>
      <c r="N29" s="5"/>
      <c r="O29" s="3"/>
      <c r="P29" s="3"/>
    </row>
    <row r="30" spans="1:16" x14ac:dyDescent="0.2">
      <c r="A30" s="857"/>
      <c r="B30" s="245" t="s">
        <v>150</v>
      </c>
      <c r="C30" s="246"/>
      <c r="D30" s="247">
        <f>Import_M!D109</f>
        <v>0</v>
      </c>
      <c r="E30" s="248" t="str">
        <f t="shared" si="6"/>
        <v/>
      </c>
      <c r="F30" s="249" t="str">
        <f t="shared" si="7"/>
        <v>NÉ</v>
      </c>
      <c r="G30" s="247">
        <f>Import_M!F109</f>
        <v>0</v>
      </c>
      <c r="H30" s="248" t="str">
        <f t="shared" si="8"/>
        <v/>
      </c>
      <c r="I30" s="249" t="str">
        <f t="shared" si="9"/>
        <v>NÉ</v>
      </c>
      <c r="J30" s="250">
        <f t="shared" si="4"/>
        <v>0</v>
      </c>
      <c r="K30" s="251" t="str">
        <f t="shared" si="10"/>
        <v/>
      </c>
      <c r="L30" s="5"/>
      <c r="M30" s="5"/>
      <c r="N30" s="5"/>
      <c r="O30" s="3"/>
      <c r="P30" s="3"/>
    </row>
    <row r="31" spans="1:16" x14ac:dyDescent="0.2">
      <c r="A31" s="857"/>
      <c r="B31" s="252" t="s">
        <v>213</v>
      </c>
      <c r="C31" s="253"/>
      <c r="D31" s="254">
        <f>SUM(D25:D30)</f>
        <v>0</v>
      </c>
      <c r="E31" s="255" t="str">
        <f t="shared" si="6"/>
        <v/>
      </c>
      <c r="F31" s="256"/>
      <c r="G31" s="254">
        <f>SUM(G25:G30)</f>
        <v>0</v>
      </c>
      <c r="H31" s="255" t="str">
        <f t="shared" si="8"/>
        <v/>
      </c>
      <c r="I31" s="256"/>
      <c r="J31" s="257">
        <f t="shared" si="4"/>
        <v>0</v>
      </c>
      <c r="K31" s="258"/>
      <c r="L31" s="5"/>
      <c r="M31" s="5"/>
      <c r="N31" s="5"/>
      <c r="O31" s="3"/>
      <c r="P31" s="3"/>
    </row>
    <row r="32" spans="1:16" x14ac:dyDescent="0.2">
      <c r="A32" s="857"/>
      <c r="B32" s="220" t="s">
        <v>151</v>
      </c>
      <c r="C32" s="221"/>
      <c r="D32" s="225">
        <f>Import_O!D5</f>
        <v>0</v>
      </c>
      <c r="E32" s="223" t="str">
        <f>IFERROR(D32/$D$36%,"")</f>
        <v/>
      </c>
      <c r="F32" s="259" t="str">
        <f>IF(D32=0,"NÉ",IF(E32&lt;=$N$17,$O$17,IF(E32&lt;=$N$18,$O$18,IF(E32&lt;=$N$19,$O$19,$O$20))))</f>
        <v>NÉ</v>
      </c>
      <c r="G32" s="225">
        <f>Import_O!F5</f>
        <v>0</v>
      </c>
      <c r="H32" s="223" t="str">
        <f>IFERROR(G32/$G$36%,"")</f>
        <v/>
      </c>
      <c r="I32" s="259" t="str">
        <f>IF(G32=0,"NÉ",IF(H32&lt;=$N$17,$O$17,IF(H32&lt;=$N$18,$O$18,IF(H32&lt;=$N$19,$O$19,$O$20))))</f>
        <v>NÉ</v>
      </c>
      <c r="J32" s="226">
        <f t="shared" si="4"/>
        <v>0</v>
      </c>
      <c r="K32" s="227" t="str">
        <f>IF(J32=0,"",IF(ABS(J32-100)&lt;=$N$17,$O$17,IF(ABS(J32-100)&lt;=$N$18,$O$18,IF(ABS(J32-100)&lt;=$N$19,$O$19,$O$20))))</f>
        <v/>
      </c>
      <c r="L32" s="5"/>
      <c r="M32" s="5"/>
      <c r="N32" s="5"/>
      <c r="O32" s="3"/>
      <c r="P32" s="3"/>
    </row>
    <row r="33" spans="1:16" x14ac:dyDescent="0.2">
      <c r="A33" s="857"/>
      <c r="B33" s="75" t="s">
        <v>152</v>
      </c>
      <c r="C33" s="72"/>
      <c r="D33" s="231">
        <f>Import_O!D8</f>
        <v>0</v>
      </c>
      <c r="E33" s="232" t="str">
        <f>IFERROR(D33/$D$36%,"")</f>
        <v/>
      </c>
      <c r="F33" s="233" t="str">
        <f>IF(D33=0,"NÉ",IF(E33&lt;=$N$17,$O$17,IF(E33&lt;=$N$18,$O$18,IF(E33&lt;=$N$19,$O$19,$O$20))))</f>
        <v>NÉ</v>
      </c>
      <c r="G33" s="231">
        <f>Import_O!F8</f>
        <v>0</v>
      </c>
      <c r="H33" s="232" t="str">
        <f>IFERROR(G33/$G$36%,"")</f>
        <v/>
      </c>
      <c r="I33" s="233" t="str">
        <f>IF(G33=0,"NÉ",IF(H33&lt;=$N$17,$O$17,IF(H33&lt;=$N$18,$O$18,IF(H33&lt;=$N$19,$O$19,$O$20))))</f>
        <v>NÉ</v>
      </c>
      <c r="J33" s="234">
        <f t="shared" si="4"/>
        <v>0</v>
      </c>
      <c r="K33" s="235" t="str">
        <f>IF(J33=0,"",IF(ABS(J33-100)&lt;=$N$17,$O$17,IF(ABS(J33-100)&lt;=$N$18,$O$18,IF(ABS(J33-100)&lt;=$N$19,$O$19,$O$20))))</f>
        <v/>
      </c>
      <c r="L33" s="5"/>
      <c r="M33" s="5"/>
      <c r="N33" s="5"/>
      <c r="O33" s="3"/>
      <c r="P33" s="3"/>
    </row>
    <row r="34" spans="1:16" x14ac:dyDescent="0.2">
      <c r="A34" s="857"/>
      <c r="B34" s="75" t="s">
        <v>153</v>
      </c>
      <c r="C34" s="72"/>
      <c r="D34" s="231">
        <f>Import_O!D9</f>
        <v>0</v>
      </c>
      <c r="E34" s="232" t="str">
        <f>IFERROR(D34/$D$36%,"")</f>
        <v/>
      </c>
      <c r="F34" s="233" t="str">
        <f>IF(D34=0,"NÉ",IF(E34&lt;=$N$17,$O$17,IF(E34&lt;=$N$18,$O$18,IF(E34&lt;=$N$19,$O$19,$O$20))))</f>
        <v>NÉ</v>
      </c>
      <c r="G34" s="231">
        <f>Import_O!F9</f>
        <v>0</v>
      </c>
      <c r="H34" s="232" t="str">
        <f>IFERROR(G34/$G$36%,"")</f>
        <v/>
      </c>
      <c r="I34" s="233" t="str">
        <f>IF(G34=0,"NÉ",IF(H34&lt;=$N$17,$O$17,IF(H34&lt;=$N$18,$O$18,IF(H34&lt;=$N$19,$O$19,$O$20))))</f>
        <v>NÉ</v>
      </c>
      <c r="J34" s="234">
        <f t="shared" si="4"/>
        <v>0</v>
      </c>
      <c r="K34" s="235" t="str">
        <f>IF(J34=0,"",IF(ABS(J34-100)&lt;=$N$17,$O$17,IF(ABS(J34-100)&lt;=$N$18,$O$18,IF(ABS(J34-100)&lt;=$N$19,$O$19,$O$20))))</f>
        <v/>
      </c>
      <c r="L34" s="5"/>
      <c r="M34" s="5"/>
      <c r="N34" s="5"/>
      <c r="O34" s="3"/>
      <c r="P34" s="3"/>
    </row>
    <row r="35" spans="1:16" x14ac:dyDescent="0.2">
      <c r="A35" s="857"/>
      <c r="B35" s="245" t="s">
        <v>154</v>
      </c>
      <c r="C35" s="246"/>
      <c r="D35" s="247">
        <f>Import_O!D35</f>
        <v>0</v>
      </c>
      <c r="E35" s="248" t="str">
        <f>IFERROR(D35/$D$36%,"")</f>
        <v/>
      </c>
      <c r="F35" s="249" t="str">
        <f>IF(D35=0,"NÉ",IF(E35&lt;=$N$17,$O$17,IF(E35&lt;=$N$18,$O$18,IF(E35&lt;=$N$19,$O$19,$O$20))))</f>
        <v>NÉ</v>
      </c>
      <c r="G35" s="247">
        <f>Import_O!F35</f>
        <v>0</v>
      </c>
      <c r="H35" s="248" t="str">
        <f>IFERROR(G35/$G$36%,"")</f>
        <v/>
      </c>
      <c r="I35" s="249" t="str">
        <f>IF(G35=0,"NÉ",IF(H35&lt;=$N$17,$O$17,IF(H35&lt;=$N$18,$O$18,IF(H35&lt;=$N$19,$O$19,$O$20))))</f>
        <v>NÉ</v>
      </c>
      <c r="J35" s="250">
        <f t="shared" si="4"/>
        <v>0</v>
      </c>
      <c r="K35" s="251" t="str">
        <f>IF(J35=0,"",IF(ABS(J35-100)&lt;=$N$17,$O$17,IF(ABS(J35-100)&lt;=$N$18,$O$18,IF(ABS(J35-100)&lt;=$N$19,$O$19,$O$20))))</f>
        <v/>
      </c>
      <c r="L35" s="5"/>
      <c r="M35" s="5"/>
      <c r="N35" s="5"/>
      <c r="O35" s="3"/>
      <c r="P35" s="3"/>
    </row>
    <row r="36" spans="1:16" x14ac:dyDescent="0.2">
      <c r="A36" s="857"/>
      <c r="B36" s="252" t="s">
        <v>214</v>
      </c>
      <c r="C36" s="253"/>
      <c r="D36" s="254">
        <f>SUM(D32:D35)</f>
        <v>0</v>
      </c>
      <c r="E36" s="255" t="str">
        <f>IFERROR(D36/$D$36%,"")</f>
        <v/>
      </c>
      <c r="F36" s="256"/>
      <c r="G36" s="254">
        <f>SUM(G32:G35)</f>
        <v>0</v>
      </c>
      <c r="H36" s="255" t="str">
        <f>IFERROR(G36/$G$36%,"")</f>
        <v/>
      </c>
      <c r="I36" s="256"/>
      <c r="J36" s="257">
        <f t="shared" si="4"/>
        <v>0</v>
      </c>
      <c r="K36" s="258"/>
      <c r="L36" s="5"/>
      <c r="M36" s="5"/>
      <c r="N36" s="5"/>
      <c r="O36" s="3"/>
      <c r="P36" s="3"/>
    </row>
    <row r="37" spans="1:16" x14ac:dyDescent="0.2">
      <c r="A37" s="857"/>
      <c r="B37" s="220" t="s">
        <v>155</v>
      </c>
      <c r="C37" s="221"/>
      <c r="D37" s="225">
        <f>Import_O!D16</f>
        <v>0</v>
      </c>
      <c r="E37" s="223" t="str">
        <f t="shared" ref="E37:E42" si="11">IFERROR(D37/$D$42%,"")</f>
        <v/>
      </c>
      <c r="F37" s="259" t="str">
        <f>IF(D37=0,"NÉ",IF(E37&lt;=$N$17,$O$17,IF(E37&lt;=$N$18,$O$18,IF(E37&lt;=$N$19,$O$19,$O$20))))</f>
        <v>NÉ</v>
      </c>
      <c r="G37" s="225">
        <f>Import_O!F16</f>
        <v>0</v>
      </c>
      <c r="H37" s="223" t="str">
        <f t="shared" ref="H37:H42" si="12">IFERROR(G37/$G$42%,"")</f>
        <v/>
      </c>
      <c r="I37" s="259" t="str">
        <f>IF(G37=0,"NÉ",IF(H37&lt;=$N$17,$O$17,IF(H37&lt;=$N$18,$O$18,IF(H37&lt;=$N$19,$O$19,$O$20))))</f>
        <v>NÉ</v>
      </c>
      <c r="J37" s="226">
        <f t="shared" si="4"/>
        <v>0</v>
      </c>
      <c r="K37" s="227" t="str">
        <f>IF(J37=0,"",IF(ABS(J37-100)&lt;=$N$17,$O$17,IF(ABS(J37-100)&lt;=$N$18,$O$18,IF(ABS(J37-100)&lt;=$N$19,$O$19,$O$20))))</f>
        <v/>
      </c>
      <c r="L37" s="5"/>
      <c r="M37" s="5"/>
      <c r="N37" s="5"/>
      <c r="O37" s="3"/>
      <c r="P37" s="3"/>
    </row>
    <row r="38" spans="1:16" x14ac:dyDescent="0.2">
      <c r="A38" s="857"/>
      <c r="B38" s="75" t="s">
        <v>156</v>
      </c>
      <c r="C38" s="72"/>
      <c r="D38" s="231">
        <f>Import_O!D20</f>
        <v>0</v>
      </c>
      <c r="E38" s="232" t="str">
        <f t="shared" si="11"/>
        <v/>
      </c>
      <c r="F38" s="233" t="str">
        <f>IF(D38=0,"NÉ",IF(E38&lt;=$N$17,$O$17,IF(E38&lt;=$N$18,$O$18,IF(E38&lt;=$N$19,$O$19,$O$20))))</f>
        <v>NÉ</v>
      </c>
      <c r="G38" s="231">
        <f>Import_O!F20</f>
        <v>0</v>
      </c>
      <c r="H38" s="232" t="str">
        <f t="shared" si="12"/>
        <v/>
      </c>
      <c r="I38" s="233" t="str">
        <f>IF(G38=0,"NÉ",IF(H38&lt;=$N$17,$O$17,IF(H38&lt;=$N$18,$O$18,IF(H38&lt;=$N$19,$O$19,$O$20))))</f>
        <v>NÉ</v>
      </c>
      <c r="J38" s="234">
        <f t="shared" si="4"/>
        <v>0</v>
      </c>
      <c r="K38" s="235" t="str">
        <f>IF(J38=0,"",IF(ABS(J38-100)&lt;=$N$17,$O$17,IF(ABS(J38-100)&lt;=$N$18,$O$18,IF(ABS(J38-100)&lt;=$N$19,$O$19,$O$20))))</f>
        <v/>
      </c>
      <c r="L38" s="5"/>
      <c r="M38" s="5"/>
      <c r="N38" s="5"/>
      <c r="O38" s="3"/>
      <c r="P38" s="3"/>
    </row>
    <row r="39" spans="1:16" x14ac:dyDescent="0.2">
      <c r="A39" s="857"/>
      <c r="B39" s="75" t="s">
        <v>157</v>
      </c>
      <c r="C39" s="72"/>
      <c r="D39" s="231">
        <f>Import_O!D21</f>
        <v>0</v>
      </c>
      <c r="E39" s="232" t="str">
        <f t="shared" si="11"/>
        <v/>
      </c>
      <c r="F39" s="233" t="str">
        <f>IF(D39=0,"NÉ",IF(E39&lt;=$N$17,$O$17,IF(E39&lt;=$N$18,$O$18,IF(E39&lt;=$N$19,$O$19,$O$20))))</f>
        <v>NÉ</v>
      </c>
      <c r="G39" s="231">
        <f>Import_O!F21</f>
        <v>0</v>
      </c>
      <c r="H39" s="232" t="str">
        <f t="shared" si="12"/>
        <v/>
      </c>
      <c r="I39" s="233" t="str">
        <f>IF(G39=0,"NÉ",IF(H39&lt;=$N$17,$O$17,IF(H39&lt;=$N$18,$O$18,IF(H39&lt;=$N$19,$O$19,$O$20))))</f>
        <v>NÉ</v>
      </c>
      <c r="J39" s="234">
        <f t="shared" si="4"/>
        <v>0</v>
      </c>
      <c r="K39" s="235" t="str">
        <f>IF(J39=0,"",IF(ABS(J39-100)&lt;=$N$17,$O$17,IF(ABS(J39-100)&lt;=$N$18,$O$18,IF(ABS(J39-100)&lt;=$N$19,$O$19,$O$20))))</f>
        <v/>
      </c>
      <c r="L39" s="5"/>
      <c r="M39" s="5"/>
      <c r="N39" s="5"/>
      <c r="O39" s="3"/>
      <c r="P39" s="3"/>
    </row>
    <row r="40" spans="1:16" x14ac:dyDescent="0.2">
      <c r="A40" s="857"/>
      <c r="B40" s="75" t="s">
        <v>158</v>
      </c>
      <c r="C40" s="72"/>
      <c r="D40" s="231">
        <f>Import_O!D22</f>
        <v>0</v>
      </c>
      <c r="E40" s="232" t="str">
        <f t="shared" si="11"/>
        <v/>
      </c>
      <c r="F40" s="233" t="str">
        <f>IF(D40=0,"NÉ",IF(E40&lt;=$N$17,$O$17,IF(E40&lt;=$N$18,$O$18,IF(E40&lt;=$N$19,$O$19,$O$20))))</f>
        <v>NÉ</v>
      </c>
      <c r="G40" s="231">
        <f>Import_O!F22</f>
        <v>0</v>
      </c>
      <c r="H40" s="232" t="str">
        <f t="shared" si="12"/>
        <v/>
      </c>
      <c r="I40" s="233" t="str">
        <f>IF(G40=0,"NÉ",IF(H40&lt;=$N$17,$O$17,IF(H40&lt;=$N$18,$O$18,IF(H40&lt;=$N$19,$O$19,$O$20))))</f>
        <v>NÉ</v>
      </c>
      <c r="J40" s="234">
        <f t="shared" si="4"/>
        <v>0</v>
      </c>
      <c r="K40" s="235" t="str">
        <f>IF(J40=0,"",IF(ABS(J40-100)&lt;=$N$17,$O$17,IF(ABS(J40-100)&lt;=$N$18,$O$18,IF(ABS(J40-100)&lt;=$N$19,$O$19,$O$20))))</f>
        <v/>
      </c>
      <c r="L40" s="5"/>
      <c r="M40" s="5"/>
      <c r="N40" s="5"/>
      <c r="O40" s="3"/>
      <c r="P40" s="3"/>
    </row>
    <row r="41" spans="1:16" x14ac:dyDescent="0.2">
      <c r="A41" s="857"/>
      <c r="B41" s="245" t="s">
        <v>159</v>
      </c>
      <c r="C41" s="246"/>
      <c r="D41" s="247">
        <f>Import_O!D45</f>
        <v>0</v>
      </c>
      <c r="E41" s="248" t="str">
        <f t="shared" si="11"/>
        <v/>
      </c>
      <c r="F41" s="249" t="str">
        <f>IF(D41=0,"NÉ",IF(E41&lt;=$N$17,$O$17,IF(E41&lt;=$N$18,$O$18,IF(E41&lt;=$N$19,$O$19,$O$20))))</f>
        <v>NÉ</v>
      </c>
      <c r="G41" s="247">
        <f>Import_O!F45</f>
        <v>0</v>
      </c>
      <c r="H41" s="248" t="str">
        <f t="shared" si="12"/>
        <v/>
      </c>
      <c r="I41" s="249" t="str">
        <f>IF(G41=0,"NÉ",IF(H41&lt;=$N$17,$O$17,IF(H41&lt;=$N$18,$O$18,IF(H41&lt;=$N$19,$O$19,$O$20))))</f>
        <v>NÉ</v>
      </c>
      <c r="J41" s="250">
        <f t="shared" si="4"/>
        <v>0</v>
      </c>
      <c r="K41" s="251" t="str">
        <f>IF(J41=0,"",IF(ABS(J41-100)&lt;=$N$17,$O$17,IF(ABS(J41-100)&lt;=$N$18,$O$18,IF(ABS(J41-100)&lt;=$N$19,$O$19,$O$20))))</f>
        <v/>
      </c>
      <c r="L41" s="5"/>
      <c r="M41" s="5"/>
      <c r="N41" s="5"/>
      <c r="O41" s="3"/>
      <c r="P41" s="3"/>
    </row>
    <row r="42" spans="1:16" x14ac:dyDescent="0.2">
      <c r="A42" s="857"/>
      <c r="B42" s="126" t="s">
        <v>215</v>
      </c>
      <c r="C42" s="260"/>
      <c r="D42" s="254">
        <f>SUM(D37:D41)</f>
        <v>0</v>
      </c>
      <c r="E42" s="255" t="str">
        <f t="shared" si="11"/>
        <v/>
      </c>
      <c r="F42" s="256"/>
      <c r="G42" s="254">
        <f>SUM(G37:G41)</f>
        <v>0</v>
      </c>
      <c r="H42" s="255" t="str">
        <f t="shared" si="12"/>
        <v/>
      </c>
      <c r="I42" s="256"/>
      <c r="J42" s="257">
        <f t="shared" si="4"/>
        <v>0</v>
      </c>
      <c r="K42" s="258"/>
      <c r="L42" s="5"/>
      <c r="M42" s="5"/>
      <c r="N42" s="5"/>
      <c r="O42" s="3"/>
      <c r="P42" s="3"/>
    </row>
    <row r="43" spans="1:16" x14ac:dyDescent="0.2">
      <c r="A43" s="857"/>
      <c r="B43" s="261" t="s">
        <v>216</v>
      </c>
      <c r="C43" s="262"/>
      <c r="D43" s="263"/>
      <c r="E43" s="223" t="str">
        <f>IF(C43="Mérleg",D43/$D$24%,IF(C43="Bevétel",D43/$D$36%,IF(C43="Ráfordítás",D43/$D$42%,"")))</f>
        <v/>
      </c>
      <c r="F43" s="259" t="str">
        <f>IF(D43=0,"NÉ",IF(E43&lt;=$N$17,$O$17,IF(E43&lt;=$N$18,$O$18,IF(E43&lt;=$N$19,$O$19,$O$20))))</f>
        <v>NÉ</v>
      </c>
      <c r="G43" s="263"/>
      <c r="H43" s="223" t="str">
        <f>IF(C43="Mérleg",G43/$G$24%,IF(C43="Bevétel",G43/$G$36%,IF(C43="Ráfordítás",G43/$G$42%,"")))</f>
        <v/>
      </c>
      <c r="I43" s="259" t="str">
        <f>IF(G43=0,"NÉ",IF(H43&lt;=$N$17,$O$17,IF(H43&lt;=$N$18,$O$18,IF(H43&lt;=$N$19,$O$19,$O$20))))</f>
        <v>NÉ</v>
      </c>
      <c r="J43" s="226" t="str">
        <f>IF(D43=0,"",G43/D43%)</f>
        <v/>
      </c>
      <c r="K43" s="227" t="str">
        <f>IF(J43="","",IF(ABS(J43-100)&lt;=$N$17,$O$17,IF(ABS(J43-100)&lt;=$N$18,$O$18,IF(ABS(J43-100)&lt;=$N$19,$O$19,$O$20))))</f>
        <v/>
      </c>
      <c r="L43" s="130"/>
      <c r="M43" s="5"/>
      <c r="N43" s="5"/>
      <c r="O43" s="3"/>
      <c r="P43" s="3"/>
    </row>
    <row r="44" spans="1:16" x14ac:dyDescent="0.2">
      <c r="A44" s="857"/>
      <c r="B44" s="264" t="s">
        <v>217</v>
      </c>
      <c r="C44" s="265"/>
      <c r="D44" s="266"/>
      <c r="E44" s="267" t="str">
        <f>IF(C44="Mérleg",D44/$D$24%,IF(C44="Bevétel",D44/$D$36%,IF(C44="Ráfordítás",D44/$D$42%,"")))</f>
        <v/>
      </c>
      <c r="F44" s="268" t="str">
        <f>IF(D44=0,"NÉ",IF(E44&lt;=$N$17,$O$17,IF(E44&lt;=$N$18,$O$18,IF(E44&lt;=$N$19,$O$19,$O$20))))</f>
        <v>NÉ</v>
      </c>
      <c r="G44" s="266"/>
      <c r="H44" s="269" t="str">
        <f>IF(C44="Mérleg",G44/$G$24%,IF(C44="Bevétel",G44/$G$36%,IF(C44="Ráfordítás",G44/$G$42%,"")))</f>
        <v/>
      </c>
      <c r="I44" s="270" t="str">
        <f>IF(G44=0,"NÉ",IF(H44&lt;=$N$17,$O$17,IF(H44&lt;=$N$18,$O$18,IF(H44&lt;=$N$19,$O$19,$O$20))))</f>
        <v>NÉ</v>
      </c>
      <c r="J44" s="271" t="str">
        <f>IF(D44=0,"",G44/D44%)</f>
        <v/>
      </c>
      <c r="K44" s="272" t="str">
        <f>IF(J44="","",IF(ABS(J44-100)&lt;=$N$17,$O$17,IF(ABS(J44-100)&lt;=$N$18,$O$18,IF(ABS(J44-100)&lt;=$N$19,$O$19,$O$20))))</f>
        <v/>
      </c>
      <c r="L44" s="130"/>
      <c r="M44" s="5"/>
      <c r="N44" s="5"/>
      <c r="O44" s="3"/>
      <c r="P44" s="3"/>
    </row>
    <row r="45" spans="1:16" x14ac:dyDescent="0.2">
      <c r="A45" s="858"/>
      <c r="B45" s="104" t="s">
        <v>218</v>
      </c>
      <c r="C45" s="273"/>
      <c r="D45" s="274"/>
      <c r="E45" s="275" t="str">
        <f>IF(C45="Mérleg",D45/$D$24%,IF(C45="Bevétel",D45/$D$36%,IF(C45="Ráfordítás",D45/$D$42%,"")))</f>
        <v/>
      </c>
      <c r="F45" s="276" t="str">
        <f>IF(D45=0,"NÉ",IF(E45&lt;=$N$17,$O$17,IF(E45&lt;=$N$18,$O$18,IF(E45&lt;=$N$19,$O$19,$O$20))))</f>
        <v>NÉ</v>
      </c>
      <c r="G45" s="274"/>
      <c r="H45" s="275" t="str">
        <f>IF(C45="Mérleg",G45/$G$24%,IF(C45="Bevétel",G45/$G$36%,IF(C45="Ráfordítás",G45/$G$42%,"")))</f>
        <v/>
      </c>
      <c r="I45" s="276" t="str">
        <f>IF(G45=0,"NÉ",IF(H45&lt;=$N$17,$O$17,IF(H45&lt;=$N$18,$O$18,IF(H45&lt;=$N$19,$O$19,$O$20))))</f>
        <v>NÉ</v>
      </c>
      <c r="J45" s="277" t="str">
        <f>IF(D45=0,"",G45/D45%)</f>
        <v/>
      </c>
      <c r="K45" s="278" t="str">
        <f>IF(J45="","",IF(ABS(J45-100)&lt;=$N$17,$O$17,IF(ABS(J45-100)&lt;=$N$18,$O$18,IF(ABS(J45-100)&lt;=$N$19,$O$19,$O$20))))</f>
        <v/>
      </c>
      <c r="L45" s="130"/>
      <c r="M45" s="5"/>
      <c r="N45" s="5"/>
      <c r="O45" s="3"/>
      <c r="P45" s="3"/>
    </row>
    <row r="46" spans="1:16" x14ac:dyDescent="0.2">
      <c r="A46" s="33"/>
      <c r="B46" s="33"/>
      <c r="C46" s="33"/>
      <c r="D46" s="81"/>
      <c r="E46" s="81"/>
      <c r="F46" s="5"/>
      <c r="G46" s="5"/>
      <c r="H46" s="33"/>
      <c r="I46" s="5"/>
      <c r="J46" s="5"/>
      <c r="K46" s="5"/>
      <c r="L46" s="5"/>
      <c r="M46" s="5"/>
      <c r="N46" s="5"/>
      <c r="O46" s="3"/>
      <c r="P46" s="3"/>
    </row>
    <row r="47" spans="1:16" ht="18" x14ac:dyDescent="0.25">
      <c r="A47" s="211" t="s">
        <v>219</v>
      </c>
      <c r="B47" s="33"/>
      <c r="C47" s="33"/>
      <c r="D47" s="81"/>
      <c r="E47" s="81"/>
      <c r="F47" s="5"/>
      <c r="G47" s="5"/>
      <c r="H47" s="33"/>
      <c r="I47" s="5"/>
      <c r="J47" s="5"/>
      <c r="K47" s="5"/>
      <c r="L47" s="5"/>
      <c r="M47" s="5"/>
      <c r="N47" s="5"/>
      <c r="O47" s="3"/>
      <c r="P47" s="3"/>
    </row>
    <row r="48" spans="1:16" x14ac:dyDescent="0.2">
      <c r="A48" s="33" t="s">
        <v>189</v>
      </c>
      <c r="B48" s="5" t="s">
        <v>220</v>
      </c>
      <c r="C48" s="33"/>
      <c r="D48" s="81"/>
      <c r="E48" s="81"/>
      <c r="F48" s="5"/>
      <c r="G48" s="5"/>
      <c r="H48" s="33"/>
      <c r="I48" s="5"/>
      <c r="J48" s="5"/>
      <c r="K48" s="5"/>
      <c r="L48" s="5"/>
      <c r="M48" s="5"/>
      <c r="N48" s="5"/>
      <c r="O48" s="3"/>
      <c r="P48" s="3"/>
    </row>
    <row r="49" spans="1:16" x14ac:dyDescent="0.2">
      <c r="A49" s="33" t="s">
        <v>191</v>
      </c>
      <c r="B49" s="5" t="s">
        <v>221</v>
      </c>
      <c r="C49" s="33"/>
      <c r="D49" s="81"/>
      <c r="E49" s="81"/>
      <c r="F49" s="5"/>
      <c r="G49" s="5"/>
      <c r="H49" s="33"/>
      <c r="I49" s="5"/>
      <c r="J49" s="5"/>
      <c r="K49" s="5"/>
      <c r="L49" s="5"/>
      <c r="M49" s="5"/>
      <c r="N49" s="5"/>
      <c r="O49" s="3"/>
      <c r="P49" s="3"/>
    </row>
    <row r="50" spans="1:16" ht="63.75" x14ac:dyDescent="0.2">
      <c r="A50" s="33"/>
      <c r="B50" s="279" t="s">
        <v>222</v>
      </c>
      <c r="C50" s="280" t="s">
        <v>223</v>
      </c>
      <c r="D50" s="281" t="s">
        <v>224</v>
      </c>
      <c r="E50" s="282" t="s">
        <v>225</v>
      </c>
      <c r="F50" s="282" t="s">
        <v>226</v>
      </c>
      <c r="G50" s="282" t="s">
        <v>227</v>
      </c>
      <c r="H50" s="282" t="s">
        <v>228</v>
      </c>
      <c r="I50" s="283" t="s">
        <v>229</v>
      </c>
      <c r="J50" s="284" t="s">
        <v>230</v>
      </c>
      <c r="K50" s="5"/>
      <c r="L50" s="5"/>
      <c r="M50" s="5"/>
      <c r="N50" s="5"/>
      <c r="O50" s="285"/>
      <c r="P50" s="60"/>
    </row>
    <row r="51" spans="1:16" x14ac:dyDescent="0.2">
      <c r="A51" s="33"/>
      <c r="B51" s="286" t="s">
        <v>231</v>
      </c>
      <c r="C51" s="287"/>
      <c r="D51" s="288"/>
      <c r="E51" s="289"/>
      <c r="F51" s="289"/>
      <c r="G51" s="289"/>
      <c r="H51" s="289"/>
      <c r="I51" s="289"/>
      <c r="J51" s="290"/>
      <c r="K51" s="5"/>
      <c r="L51" s="5"/>
      <c r="M51" s="5"/>
      <c r="N51" s="5"/>
      <c r="O51" s="285"/>
      <c r="P51" s="60"/>
    </row>
    <row r="52" spans="1:16" ht="38.25" x14ac:dyDescent="0.2">
      <c r="A52" s="33"/>
      <c r="B52" s="291" t="s">
        <v>232</v>
      </c>
      <c r="C52" s="292"/>
      <c r="D52" s="293"/>
      <c r="E52" s="294"/>
      <c r="F52" s="294"/>
      <c r="G52" s="294"/>
      <c r="H52" s="295"/>
      <c r="I52" s="294"/>
      <c r="J52" s="296"/>
      <c r="K52" s="5"/>
      <c r="L52" s="5"/>
      <c r="M52" s="5"/>
      <c r="N52" s="5"/>
      <c r="O52" s="297" t="s">
        <v>233</v>
      </c>
      <c r="P52" s="60"/>
    </row>
    <row r="53" spans="1:16" x14ac:dyDescent="0.2">
      <c r="A53" s="33"/>
      <c r="B53" s="33"/>
      <c r="C53" s="33"/>
      <c r="D53" s="81"/>
      <c r="E53" s="81"/>
      <c r="F53" s="5"/>
      <c r="G53" s="5"/>
      <c r="H53" s="33"/>
      <c r="I53" s="5"/>
      <c r="J53" s="5"/>
      <c r="K53" s="5"/>
      <c r="L53" s="5"/>
      <c r="M53" s="5"/>
      <c r="N53" s="5"/>
      <c r="O53" s="285"/>
      <c r="P53" s="60"/>
    </row>
    <row r="54" spans="1:16" x14ac:dyDescent="0.2">
      <c r="A54" s="20" t="s">
        <v>189</v>
      </c>
      <c r="B54" s="5" t="s">
        <v>234</v>
      </c>
      <c r="C54" s="5"/>
      <c r="D54" s="298"/>
      <c r="E54" s="298"/>
      <c r="F54" s="299"/>
      <c r="G54" s="154"/>
      <c r="H54" s="154"/>
      <c r="I54" s="154"/>
      <c r="J54" s="154"/>
      <c r="K54" s="154"/>
      <c r="L54" s="154"/>
      <c r="M54" s="5"/>
      <c r="N54" s="5"/>
      <c r="O54" s="3"/>
      <c r="P54" s="3"/>
    </row>
    <row r="55" spans="1:16" ht="15" customHeight="1" x14ac:dyDescent="0.2">
      <c r="A55" s="20" t="s">
        <v>191</v>
      </c>
      <c r="B55" s="5" t="s">
        <v>235</v>
      </c>
      <c r="C55" s="5"/>
      <c r="D55" s="298"/>
      <c r="E55" s="298"/>
      <c r="F55" s="299"/>
      <c r="G55" s="154"/>
      <c r="H55" s="154"/>
      <c r="I55" s="154"/>
      <c r="J55" s="154"/>
      <c r="K55" s="154"/>
      <c r="L55" s="154"/>
      <c r="M55" s="5"/>
      <c r="N55" s="5"/>
      <c r="O55" s="3"/>
      <c r="P55" s="3"/>
    </row>
    <row r="56" spans="1:16" ht="54" x14ac:dyDescent="0.2">
      <c r="A56" s="862" t="s">
        <v>236</v>
      </c>
      <c r="B56" s="300" t="s">
        <v>198</v>
      </c>
      <c r="C56" s="301" t="str">
        <f>CONCATENATE("Jelentős súly ",D14)</f>
        <v>Jelentős súly ELŐZŐ ÉVI</v>
      </c>
      <c r="D56" s="302" t="s">
        <v>237</v>
      </c>
      <c r="E56" s="303" t="s">
        <v>238</v>
      </c>
      <c r="F56" s="304" t="s">
        <v>239</v>
      </c>
      <c r="G56" s="304" t="s">
        <v>240</v>
      </c>
      <c r="H56" s="304" t="s">
        <v>241</v>
      </c>
      <c r="I56" s="305" t="s">
        <v>242</v>
      </c>
      <c r="J56" s="305" t="s">
        <v>243</v>
      </c>
      <c r="K56" s="301" t="s">
        <v>244</v>
      </c>
      <c r="L56" s="306" t="s">
        <v>245</v>
      </c>
      <c r="M56" s="306" t="s">
        <v>245</v>
      </c>
      <c r="N56" s="306" t="s">
        <v>245</v>
      </c>
      <c r="O56" s="3"/>
      <c r="P56" s="3"/>
    </row>
    <row r="57" spans="1:16" ht="13.5" x14ac:dyDescent="0.2">
      <c r="A57" s="863"/>
      <c r="B57" s="307" t="s">
        <v>222</v>
      </c>
      <c r="C57" s="308" t="s">
        <v>179</v>
      </c>
      <c r="D57" s="309" t="str">
        <f>IF(C51="","",C51)</f>
        <v/>
      </c>
      <c r="E57" s="310"/>
      <c r="F57" s="311"/>
      <c r="G57" s="311"/>
      <c r="H57" s="311"/>
      <c r="I57" s="311"/>
      <c r="J57" s="311"/>
      <c r="K57" s="308" t="str">
        <f>IF(J51="","",J51)</f>
        <v/>
      </c>
      <c r="L57" s="312" t="str">
        <f>IF(J52="","",J52)</f>
        <v/>
      </c>
      <c r="M57" s="313"/>
      <c r="N57" s="313"/>
      <c r="O57" s="3"/>
      <c r="P57" s="3"/>
    </row>
    <row r="58" spans="1:16" ht="13.5" x14ac:dyDescent="0.2">
      <c r="A58" s="864"/>
      <c r="B58" s="314" t="s">
        <v>136</v>
      </c>
      <c r="C58" s="315" t="str">
        <f t="shared" ref="C58:C66" si="13">F15</f>
        <v>NÉ</v>
      </c>
      <c r="D58" s="316"/>
      <c r="E58" s="317"/>
      <c r="F58" s="318"/>
      <c r="G58" s="318"/>
      <c r="H58" s="318"/>
      <c r="I58" s="318"/>
      <c r="J58" s="318"/>
      <c r="K58" s="319"/>
      <c r="L58" s="320"/>
      <c r="M58" s="320"/>
      <c r="N58" s="320"/>
      <c r="O58" s="3"/>
      <c r="P58" s="3"/>
    </row>
    <row r="59" spans="1:16" ht="13.5" x14ac:dyDescent="0.2">
      <c r="A59" s="864"/>
      <c r="B59" s="321" t="s">
        <v>137</v>
      </c>
      <c r="C59" s="322" t="str">
        <f t="shared" si="13"/>
        <v>NÉ</v>
      </c>
      <c r="D59" s="323"/>
      <c r="E59" s="324"/>
      <c r="F59" s="325"/>
      <c r="G59" s="325"/>
      <c r="H59" s="325"/>
      <c r="I59" s="325"/>
      <c r="J59" s="325"/>
      <c r="K59" s="319"/>
      <c r="L59" s="326"/>
      <c r="M59" s="326"/>
      <c r="N59" s="326"/>
      <c r="O59" s="3"/>
      <c r="P59" s="3"/>
    </row>
    <row r="60" spans="1:16" ht="13.5" x14ac:dyDescent="0.2">
      <c r="A60" s="864"/>
      <c r="B60" s="321" t="s">
        <v>138</v>
      </c>
      <c r="C60" s="322" t="str">
        <f t="shared" si="13"/>
        <v>NÉ</v>
      </c>
      <c r="D60" s="323"/>
      <c r="E60" s="324"/>
      <c r="F60" s="325"/>
      <c r="G60" s="325"/>
      <c r="H60" s="325"/>
      <c r="I60" s="325"/>
      <c r="J60" s="325"/>
      <c r="K60" s="319"/>
      <c r="L60" s="326"/>
      <c r="M60" s="326"/>
      <c r="N60" s="326"/>
      <c r="O60" s="3"/>
      <c r="P60" s="3"/>
    </row>
    <row r="61" spans="1:16" ht="13.5" x14ac:dyDescent="0.2">
      <c r="A61" s="864"/>
      <c r="B61" s="321" t="s">
        <v>139</v>
      </c>
      <c r="C61" s="322" t="str">
        <f t="shared" si="13"/>
        <v>NÉ</v>
      </c>
      <c r="D61" s="323"/>
      <c r="E61" s="324"/>
      <c r="F61" s="325"/>
      <c r="G61" s="325"/>
      <c r="H61" s="325"/>
      <c r="I61" s="325"/>
      <c r="J61" s="325"/>
      <c r="K61" s="319"/>
      <c r="L61" s="326"/>
      <c r="M61" s="326"/>
      <c r="N61" s="326"/>
      <c r="O61" s="3"/>
      <c r="P61" s="3"/>
    </row>
    <row r="62" spans="1:16" ht="13.5" x14ac:dyDescent="0.2">
      <c r="A62" s="864"/>
      <c r="B62" s="321" t="s">
        <v>140</v>
      </c>
      <c r="C62" s="322" t="str">
        <f t="shared" si="13"/>
        <v>NÉ</v>
      </c>
      <c r="D62" s="323"/>
      <c r="E62" s="324"/>
      <c r="F62" s="325"/>
      <c r="G62" s="325"/>
      <c r="H62" s="325"/>
      <c r="I62" s="325"/>
      <c r="J62" s="325"/>
      <c r="K62" s="319"/>
      <c r="L62" s="326"/>
      <c r="M62" s="326"/>
      <c r="N62" s="326"/>
      <c r="O62" s="3"/>
      <c r="P62" s="3"/>
    </row>
    <row r="63" spans="1:16" ht="13.5" x14ac:dyDescent="0.2">
      <c r="A63" s="864"/>
      <c r="B63" s="321" t="s">
        <v>141</v>
      </c>
      <c r="C63" s="322" t="str">
        <f t="shared" si="13"/>
        <v>NÉ</v>
      </c>
      <c r="D63" s="323"/>
      <c r="E63" s="324"/>
      <c r="F63" s="325"/>
      <c r="G63" s="325"/>
      <c r="H63" s="325"/>
      <c r="I63" s="325"/>
      <c r="J63" s="325"/>
      <c r="K63" s="319"/>
      <c r="L63" s="326"/>
      <c r="M63" s="326"/>
      <c r="N63" s="326"/>
      <c r="O63" s="3"/>
      <c r="P63" s="3"/>
    </row>
    <row r="64" spans="1:16" ht="13.5" x14ac:dyDescent="0.2">
      <c r="A64" s="864"/>
      <c r="B64" s="321" t="s">
        <v>142</v>
      </c>
      <c r="C64" s="322" t="str">
        <f t="shared" si="13"/>
        <v>NÉ</v>
      </c>
      <c r="D64" s="323"/>
      <c r="E64" s="324"/>
      <c r="F64" s="325"/>
      <c r="G64" s="325"/>
      <c r="H64" s="325"/>
      <c r="I64" s="325"/>
      <c r="J64" s="325"/>
      <c r="K64" s="327"/>
      <c r="L64" s="326"/>
      <c r="M64" s="326"/>
      <c r="N64" s="326"/>
      <c r="O64" s="3"/>
      <c r="P64" s="3"/>
    </row>
    <row r="65" spans="1:16" ht="13.5" x14ac:dyDescent="0.2">
      <c r="A65" s="864"/>
      <c r="B65" s="321" t="s">
        <v>143</v>
      </c>
      <c r="C65" s="322" t="str">
        <f t="shared" si="13"/>
        <v>NÉ</v>
      </c>
      <c r="D65" s="323"/>
      <c r="E65" s="324"/>
      <c r="F65" s="325"/>
      <c r="G65" s="325"/>
      <c r="H65" s="325"/>
      <c r="I65" s="325"/>
      <c r="J65" s="325"/>
      <c r="K65" s="327"/>
      <c r="L65" s="326"/>
      <c r="M65" s="326"/>
      <c r="N65" s="326"/>
      <c r="O65" s="3"/>
      <c r="P65" s="3"/>
    </row>
    <row r="66" spans="1:16" ht="13.5" x14ac:dyDescent="0.2">
      <c r="A66" s="864"/>
      <c r="B66" s="328" t="s">
        <v>144</v>
      </c>
      <c r="C66" s="329" t="str">
        <f t="shared" si="13"/>
        <v>NÉ</v>
      </c>
      <c r="D66" s="330"/>
      <c r="E66" s="331"/>
      <c r="F66" s="332"/>
      <c r="G66" s="332"/>
      <c r="H66" s="332"/>
      <c r="I66" s="332"/>
      <c r="J66" s="332"/>
      <c r="K66" s="333"/>
      <c r="L66" s="334"/>
      <c r="M66" s="334"/>
      <c r="N66" s="334"/>
      <c r="O66" s="3"/>
      <c r="P66" s="3"/>
    </row>
    <row r="67" spans="1:16" ht="13.5" x14ac:dyDescent="0.2">
      <c r="A67" s="864"/>
      <c r="B67" s="321" t="s">
        <v>145</v>
      </c>
      <c r="C67" s="322" t="str">
        <f t="shared" ref="C67:C72" si="14">F25</f>
        <v>NÉ</v>
      </c>
      <c r="D67" s="323"/>
      <c r="E67" s="324"/>
      <c r="F67" s="325"/>
      <c r="G67" s="325"/>
      <c r="H67" s="325"/>
      <c r="I67" s="325"/>
      <c r="J67" s="325"/>
      <c r="K67" s="327"/>
      <c r="L67" s="326"/>
      <c r="M67" s="326"/>
      <c r="N67" s="326"/>
      <c r="O67" s="3"/>
      <c r="P67" s="3"/>
    </row>
    <row r="68" spans="1:16" ht="13.5" x14ac:dyDescent="0.2">
      <c r="A68" s="864"/>
      <c r="B68" s="321" t="s">
        <v>146</v>
      </c>
      <c r="C68" s="322" t="str">
        <f t="shared" si="14"/>
        <v>NÉ</v>
      </c>
      <c r="D68" s="323"/>
      <c r="E68" s="324"/>
      <c r="F68" s="325"/>
      <c r="G68" s="325"/>
      <c r="H68" s="325"/>
      <c r="I68" s="325"/>
      <c r="J68" s="325"/>
      <c r="K68" s="327"/>
      <c r="L68" s="326"/>
      <c r="M68" s="326"/>
      <c r="N68" s="326"/>
      <c r="O68" s="3"/>
      <c r="P68" s="3"/>
    </row>
    <row r="69" spans="1:16" ht="13.5" x14ac:dyDescent="0.2">
      <c r="A69" s="864"/>
      <c r="B69" s="321" t="s">
        <v>147</v>
      </c>
      <c r="C69" s="322" t="str">
        <f t="shared" si="14"/>
        <v>NÉ</v>
      </c>
      <c r="D69" s="323"/>
      <c r="E69" s="324"/>
      <c r="F69" s="325"/>
      <c r="G69" s="325"/>
      <c r="H69" s="325"/>
      <c r="I69" s="325"/>
      <c r="J69" s="325"/>
      <c r="K69" s="327"/>
      <c r="L69" s="326"/>
      <c r="M69" s="326"/>
      <c r="N69" s="326"/>
      <c r="O69" s="3"/>
      <c r="P69" s="3"/>
    </row>
    <row r="70" spans="1:16" ht="13.5" x14ac:dyDescent="0.2">
      <c r="A70" s="864"/>
      <c r="B70" s="321" t="s">
        <v>148</v>
      </c>
      <c r="C70" s="322" t="str">
        <f t="shared" si="14"/>
        <v>NÉ</v>
      </c>
      <c r="D70" s="323"/>
      <c r="E70" s="324"/>
      <c r="F70" s="325"/>
      <c r="G70" s="325"/>
      <c r="H70" s="325"/>
      <c r="I70" s="325"/>
      <c r="J70" s="325"/>
      <c r="K70" s="327"/>
      <c r="L70" s="326"/>
      <c r="M70" s="326"/>
      <c r="N70" s="326"/>
      <c r="O70" s="3"/>
      <c r="P70" s="3"/>
    </row>
    <row r="71" spans="1:16" ht="13.5" x14ac:dyDescent="0.2">
      <c r="A71" s="864"/>
      <c r="B71" s="321" t="s">
        <v>149</v>
      </c>
      <c r="C71" s="322" t="str">
        <f t="shared" si="14"/>
        <v>NÉ</v>
      </c>
      <c r="D71" s="323"/>
      <c r="E71" s="324"/>
      <c r="F71" s="325"/>
      <c r="G71" s="325"/>
      <c r="H71" s="325"/>
      <c r="I71" s="325"/>
      <c r="J71" s="325"/>
      <c r="K71" s="327"/>
      <c r="L71" s="326"/>
      <c r="M71" s="326"/>
      <c r="N71" s="326"/>
      <c r="O71" s="3"/>
      <c r="P71" s="3"/>
    </row>
    <row r="72" spans="1:16" ht="13.5" x14ac:dyDescent="0.2">
      <c r="A72" s="864"/>
      <c r="B72" s="328" t="s">
        <v>150</v>
      </c>
      <c r="C72" s="329" t="str">
        <f t="shared" si="14"/>
        <v>NÉ</v>
      </c>
      <c r="D72" s="330"/>
      <c r="E72" s="331"/>
      <c r="F72" s="332"/>
      <c r="G72" s="332"/>
      <c r="H72" s="332"/>
      <c r="I72" s="332"/>
      <c r="J72" s="332"/>
      <c r="K72" s="333"/>
      <c r="L72" s="334"/>
      <c r="M72" s="334"/>
      <c r="N72" s="334"/>
      <c r="O72" s="3"/>
      <c r="P72" s="3"/>
    </row>
    <row r="73" spans="1:16" ht="13.5" x14ac:dyDescent="0.2">
      <c r="A73" s="864"/>
      <c r="B73" s="335" t="s">
        <v>151</v>
      </c>
      <c r="C73" s="336" t="str">
        <f>F32</f>
        <v>NÉ</v>
      </c>
      <c r="D73" s="337"/>
      <c r="E73" s="338"/>
      <c r="F73" s="339"/>
      <c r="G73" s="339"/>
      <c r="H73" s="339"/>
      <c r="I73" s="339"/>
      <c r="J73" s="339"/>
      <c r="K73" s="340"/>
      <c r="L73" s="341"/>
      <c r="M73" s="341"/>
      <c r="N73" s="341"/>
      <c r="O73" s="3"/>
      <c r="P73" s="3"/>
    </row>
    <row r="74" spans="1:16" ht="13.5" x14ac:dyDescent="0.2">
      <c r="A74" s="864"/>
      <c r="B74" s="321" t="s">
        <v>152</v>
      </c>
      <c r="C74" s="322" t="str">
        <f>F33</f>
        <v>NÉ</v>
      </c>
      <c r="D74" s="323"/>
      <c r="E74" s="324"/>
      <c r="F74" s="325"/>
      <c r="G74" s="325"/>
      <c r="H74" s="325"/>
      <c r="I74" s="325"/>
      <c r="J74" s="325"/>
      <c r="K74" s="327"/>
      <c r="L74" s="326"/>
      <c r="M74" s="326"/>
      <c r="N74" s="326"/>
      <c r="O74" s="3"/>
      <c r="P74" s="3"/>
    </row>
    <row r="75" spans="1:16" ht="13.5" x14ac:dyDescent="0.2">
      <c r="A75" s="864"/>
      <c r="B75" s="321" t="s">
        <v>153</v>
      </c>
      <c r="C75" s="322" t="str">
        <f>F34</f>
        <v>NÉ</v>
      </c>
      <c r="D75" s="323"/>
      <c r="E75" s="324"/>
      <c r="F75" s="325"/>
      <c r="G75" s="325"/>
      <c r="H75" s="325"/>
      <c r="I75" s="325"/>
      <c r="J75" s="325"/>
      <c r="K75" s="327"/>
      <c r="L75" s="326"/>
      <c r="M75" s="326"/>
      <c r="N75" s="326"/>
      <c r="O75" s="3"/>
      <c r="P75" s="3"/>
    </row>
    <row r="76" spans="1:16" ht="13.5" x14ac:dyDescent="0.2">
      <c r="A76" s="864"/>
      <c r="B76" s="321" t="s">
        <v>154</v>
      </c>
      <c r="C76" s="322" t="str">
        <f>F35</f>
        <v>NÉ</v>
      </c>
      <c r="D76" s="323"/>
      <c r="E76" s="324"/>
      <c r="F76" s="325"/>
      <c r="G76" s="325"/>
      <c r="H76" s="325"/>
      <c r="I76" s="325"/>
      <c r="J76" s="325"/>
      <c r="K76" s="327"/>
      <c r="L76" s="326"/>
      <c r="M76" s="326"/>
      <c r="N76" s="326"/>
      <c r="O76" s="3"/>
      <c r="P76" s="3"/>
    </row>
    <row r="77" spans="1:16" ht="13.5" x14ac:dyDescent="0.2">
      <c r="A77" s="864"/>
      <c r="B77" s="321" t="s">
        <v>155</v>
      </c>
      <c r="C77" s="322" t="str">
        <f>F37</f>
        <v>NÉ</v>
      </c>
      <c r="D77" s="323"/>
      <c r="E77" s="324"/>
      <c r="F77" s="325"/>
      <c r="G77" s="325"/>
      <c r="H77" s="325"/>
      <c r="I77" s="325"/>
      <c r="J77" s="325"/>
      <c r="K77" s="327"/>
      <c r="L77" s="326"/>
      <c r="M77" s="326"/>
      <c r="N77" s="326"/>
      <c r="O77" s="3"/>
      <c r="P77" s="3"/>
    </row>
    <row r="78" spans="1:16" ht="13.5" x14ac:dyDescent="0.2">
      <c r="A78" s="864"/>
      <c r="B78" s="321" t="s">
        <v>156</v>
      </c>
      <c r="C78" s="322" t="str">
        <f>F38</f>
        <v>NÉ</v>
      </c>
      <c r="D78" s="323"/>
      <c r="E78" s="324"/>
      <c r="F78" s="325"/>
      <c r="G78" s="325"/>
      <c r="H78" s="325"/>
      <c r="I78" s="325"/>
      <c r="J78" s="325"/>
      <c r="K78" s="327"/>
      <c r="L78" s="326"/>
      <c r="M78" s="326"/>
      <c r="N78" s="326"/>
      <c r="O78" s="3"/>
      <c r="P78" s="3"/>
    </row>
    <row r="79" spans="1:16" ht="13.5" x14ac:dyDescent="0.2">
      <c r="A79" s="864"/>
      <c r="B79" s="321" t="s">
        <v>157</v>
      </c>
      <c r="C79" s="322" t="str">
        <f>F39</f>
        <v>NÉ</v>
      </c>
      <c r="D79" s="323"/>
      <c r="E79" s="324"/>
      <c r="F79" s="325"/>
      <c r="G79" s="325"/>
      <c r="H79" s="325"/>
      <c r="I79" s="325"/>
      <c r="J79" s="325"/>
      <c r="K79" s="327"/>
      <c r="L79" s="326"/>
      <c r="M79" s="326"/>
      <c r="N79" s="326"/>
      <c r="O79" s="3"/>
      <c r="P79" s="3"/>
    </row>
    <row r="80" spans="1:16" ht="13.5" x14ac:dyDescent="0.2">
      <c r="A80" s="864"/>
      <c r="B80" s="321" t="s">
        <v>158</v>
      </c>
      <c r="C80" s="322" t="str">
        <f>F40</f>
        <v>NÉ</v>
      </c>
      <c r="D80" s="323"/>
      <c r="E80" s="324"/>
      <c r="F80" s="325"/>
      <c r="G80" s="325"/>
      <c r="H80" s="325"/>
      <c r="I80" s="325"/>
      <c r="J80" s="325"/>
      <c r="K80" s="327"/>
      <c r="L80" s="326"/>
      <c r="M80" s="326"/>
      <c r="N80" s="326"/>
      <c r="O80" s="3"/>
      <c r="P80" s="3"/>
    </row>
    <row r="81" spans="1:16" ht="13.5" x14ac:dyDescent="0.2">
      <c r="A81" s="864"/>
      <c r="B81" s="328" t="s">
        <v>159</v>
      </c>
      <c r="C81" s="329" t="str">
        <f>F41</f>
        <v>NÉ</v>
      </c>
      <c r="D81" s="330"/>
      <c r="E81" s="331"/>
      <c r="F81" s="332"/>
      <c r="G81" s="332"/>
      <c r="H81" s="332"/>
      <c r="I81" s="332"/>
      <c r="J81" s="332"/>
      <c r="K81" s="333"/>
      <c r="L81" s="334"/>
      <c r="M81" s="334"/>
      <c r="N81" s="334"/>
      <c r="O81" s="3"/>
      <c r="P81" s="3"/>
    </row>
    <row r="82" spans="1:16" ht="13.5" x14ac:dyDescent="0.2">
      <c r="A82" s="864"/>
      <c r="B82" s="342" t="str">
        <f>IF(B43="1. Sajátos ügyelt csop., számla egyenleg.","Nincs sajátos ügyletcsoport, szla.egyenleg",B43)</f>
        <v>1. Sajátos ügyletek, egyenlegek</v>
      </c>
      <c r="C82" s="343" t="str">
        <f>F43</f>
        <v>NÉ</v>
      </c>
      <c r="D82" s="316"/>
      <c r="E82" s="317"/>
      <c r="F82" s="318"/>
      <c r="G82" s="318"/>
      <c r="H82" s="318"/>
      <c r="I82" s="318"/>
      <c r="J82" s="318"/>
      <c r="K82" s="319"/>
      <c r="L82" s="341"/>
      <c r="M82" s="341"/>
      <c r="N82" s="341"/>
      <c r="O82" s="3"/>
      <c r="P82" s="3"/>
    </row>
    <row r="83" spans="1:16" ht="13.5" x14ac:dyDescent="0.2">
      <c r="A83" s="864"/>
      <c r="B83" s="344" t="str">
        <f>IF(B44="1. Sajátos ügyelt csop., számla egyenleg.","Nincs sajátos ügyletcsoport, szla.egyenleg",B44)</f>
        <v>2. Sajátos ügyletek, egyenlegek</v>
      </c>
      <c r="C83" s="345" t="str">
        <f>F44</f>
        <v>NÉ</v>
      </c>
      <c r="D83" s="346"/>
      <c r="E83" s="347"/>
      <c r="F83" s="348"/>
      <c r="G83" s="348"/>
      <c r="H83" s="348"/>
      <c r="I83" s="348"/>
      <c r="J83" s="348"/>
      <c r="K83" s="349"/>
      <c r="L83" s="326"/>
      <c r="M83" s="326"/>
      <c r="N83" s="326"/>
      <c r="O83" s="3"/>
      <c r="P83" s="3"/>
    </row>
    <row r="84" spans="1:16" ht="13.5" x14ac:dyDescent="0.2">
      <c r="A84" s="865"/>
      <c r="B84" s="350" t="str">
        <f>IF(B45="2. Sajátos ügyelt csop., számla egyenleg.","Nincs sajátos ügyletcsoport, szla.egyenleg",B45)</f>
        <v>3. Sajátos ügyletek, egyenlegek</v>
      </c>
      <c r="C84" s="351" t="str">
        <f>F45</f>
        <v>NÉ</v>
      </c>
      <c r="D84" s="352"/>
      <c r="E84" s="331"/>
      <c r="F84" s="332"/>
      <c r="G84" s="332"/>
      <c r="H84" s="332"/>
      <c r="I84" s="332"/>
      <c r="J84" s="332"/>
      <c r="K84" s="333"/>
      <c r="L84" s="353"/>
      <c r="M84" s="353"/>
      <c r="N84" s="353"/>
      <c r="O84" s="3"/>
      <c r="P84" s="3"/>
    </row>
    <row r="85" spans="1:16" ht="12.75" customHeight="1" x14ac:dyDescent="0.2">
      <c r="A85" s="3"/>
      <c r="B85" s="3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"/>
      <c r="O85" s="1"/>
      <c r="P85" s="1"/>
    </row>
    <row r="86" spans="1:16" x14ac:dyDescent="0.2">
      <c r="A86" s="3"/>
      <c r="B86" s="3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"/>
      <c r="O86" s="1"/>
      <c r="P86" s="1"/>
    </row>
    <row r="87" spans="1:16" ht="18" x14ac:dyDescent="0.25">
      <c r="A87" s="211" t="s">
        <v>246</v>
      </c>
      <c r="B87" s="33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"/>
      <c r="O87" s="1"/>
      <c r="P87" s="1"/>
    </row>
    <row r="88" spans="1:16" x14ac:dyDescent="0.2">
      <c r="A88" s="20" t="s">
        <v>189</v>
      </c>
      <c r="B88" s="5" t="s">
        <v>247</v>
      </c>
      <c r="C88" s="5"/>
      <c r="D88" s="81"/>
      <c r="E88" s="81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x14ac:dyDescent="0.2">
      <c r="A89" s="20" t="s">
        <v>191</v>
      </c>
      <c r="B89" s="5" t="s">
        <v>248</v>
      </c>
      <c r="C89" s="5"/>
      <c r="D89" s="81"/>
      <c r="E89" s="81"/>
      <c r="F89" s="5"/>
      <c r="G89" s="5"/>
      <c r="H89" s="5"/>
      <c r="I89" s="60" t="s">
        <v>249</v>
      </c>
      <c r="J89" s="5"/>
      <c r="K89" s="5"/>
      <c r="L89" s="5"/>
      <c r="M89" s="5"/>
      <c r="N89" s="5"/>
      <c r="O89" s="5"/>
      <c r="P89" s="5"/>
    </row>
    <row r="90" spans="1:16" x14ac:dyDescent="0.2">
      <c r="A90" s="20" t="s">
        <v>193</v>
      </c>
      <c r="B90" s="5" t="s">
        <v>250</v>
      </c>
      <c r="C90" s="33"/>
      <c r="D90" s="81"/>
      <c r="E90" s="81"/>
      <c r="F90" s="5"/>
      <c r="G90" s="3"/>
      <c r="H90" s="5"/>
      <c r="I90" s="5"/>
      <c r="J90" s="5"/>
      <c r="K90" s="5"/>
      <c r="L90" s="5"/>
      <c r="M90" s="5"/>
      <c r="N90" s="5"/>
      <c r="O90" s="5"/>
      <c r="P90" s="5"/>
    </row>
    <row r="91" spans="1:16" x14ac:dyDescent="0.2">
      <c r="A91" s="20" t="s">
        <v>195</v>
      </c>
      <c r="B91" s="5" t="s">
        <v>251</v>
      </c>
      <c r="C91" s="33"/>
      <c r="D91" s="81"/>
      <c r="E91" s="81"/>
      <c r="F91" s="5"/>
      <c r="G91" s="3"/>
      <c r="H91" s="5"/>
      <c r="I91" s="5"/>
      <c r="J91" s="5"/>
      <c r="K91" s="5"/>
      <c r="L91" s="5"/>
      <c r="M91" s="5"/>
      <c r="N91" s="5"/>
      <c r="O91" s="5"/>
      <c r="P91" s="5"/>
    </row>
    <row r="92" spans="1:16" x14ac:dyDescent="0.2">
      <c r="A92" s="20" t="s">
        <v>252</v>
      </c>
      <c r="B92" s="5" t="s">
        <v>253</v>
      </c>
      <c r="C92" s="33"/>
      <c r="D92" s="81"/>
      <c r="E92" s="81"/>
      <c r="F92" s="5"/>
      <c r="G92" s="3"/>
      <c r="H92" s="5"/>
      <c r="I92" s="5"/>
      <c r="J92" s="5"/>
      <c r="K92" s="5"/>
      <c r="L92" s="5"/>
      <c r="M92" s="5"/>
      <c r="N92" s="5"/>
      <c r="O92" s="5"/>
      <c r="P92" s="5"/>
    </row>
    <row r="93" spans="1:16" ht="54" x14ac:dyDescent="0.2">
      <c r="A93" s="866" t="s">
        <v>254</v>
      </c>
      <c r="B93" s="355" t="s">
        <v>198</v>
      </c>
      <c r="C93" s="356" t="s">
        <v>255</v>
      </c>
      <c r="D93" s="301" t="s">
        <v>256</v>
      </c>
      <c r="E93" s="219" t="s">
        <v>257</v>
      </c>
      <c r="F93" s="357" t="s">
        <v>258</v>
      </c>
      <c r="G93" s="358" t="s">
        <v>259</v>
      </c>
      <c r="H93" s="358" t="s">
        <v>260</v>
      </c>
      <c r="I93" s="868" t="s">
        <v>261</v>
      </c>
      <c r="J93" s="869"/>
      <c r="K93" s="869"/>
      <c r="L93" s="869"/>
      <c r="M93" s="870"/>
      <c r="N93" s="217" t="s">
        <v>262</v>
      </c>
      <c r="O93" s="359" t="s">
        <v>263</v>
      </c>
      <c r="P93" s="218" t="s">
        <v>264</v>
      </c>
    </row>
    <row r="94" spans="1:16" ht="27" x14ac:dyDescent="0.2">
      <c r="A94" s="867"/>
      <c r="B94" s="360" t="s">
        <v>265</v>
      </c>
      <c r="C94" s="361" t="s">
        <v>266</v>
      </c>
      <c r="D94" s="308" t="s">
        <v>73</v>
      </c>
      <c r="E94" s="362" t="s">
        <v>267</v>
      </c>
      <c r="F94" s="363" t="s">
        <v>267</v>
      </c>
      <c r="G94" s="361" t="s">
        <v>267</v>
      </c>
      <c r="H94" s="361" t="s">
        <v>267</v>
      </c>
      <c r="I94" s="364" t="s">
        <v>268</v>
      </c>
      <c r="J94" s="365" t="s">
        <v>269</v>
      </c>
      <c r="K94" s="365" t="s">
        <v>270</v>
      </c>
      <c r="L94" s="365" t="s">
        <v>271</v>
      </c>
      <c r="M94" s="366" t="s">
        <v>272</v>
      </c>
      <c r="N94" s="361" t="s">
        <v>273</v>
      </c>
      <c r="O94" s="308" t="s">
        <v>267</v>
      </c>
      <c r="P94" s="367" t="s">
        <v>267</v>
      </c>
    </row>
    <row r="95" spans="1:16" ht="13.5" x14ac:dyDescent="0.2">
      <c r="A95" s="867"/>
      <c r="B95" s="368" t="s">
        <v>222</v>
      </c>
      <c r="C95" s="369" t="str">
        <f>IF(K57="","",K57)</f>
        <v/>
      </c>
      <c r="D95" s="370" t="str">
        <f>IF('KK-08-02'!$F$25=0,IF('KK-08-03'!B12&gt;'KK-08-01'!$F$25,"IGEN","NEM"),IF('KK-08-03'!B12&gt;'KK-08-02'!$F$25,"IGEN","NEM"))</f>
        <v>NEM</v>
      </c>
      <c r="E95" s="371"/>
      <c r="F95" s="372"/>
      <c r="G95" s="373"/>
      <c r="H95" s="373"/>
      <c r="I95" s="371"/>
      <c r="J95" s="373"/>
      <c r="K95" s="373"/>
      <c r="L95" s="373"/>
      <c r="M95" s="374"/>
      <c r="N95" s="371"/>
      <c r="O95" s="375"/>
      <c r="P95" s="374"/>
    </row>
    <row r="96" spans="1:16" ht="13.5" x14ac:dyDescent="0.2">
      <c r="A96" s="867"/>
      <c r="B96" s="376" t="s">
        <v>274</v>
      </c>
      <c r="C96" s="377">
        <f>D24</f>
        <v>0</v>
      </c>
      <c r="D96" s="378">
        <f>G24</f>
        <v>0</v>
      </c>
      <c r="E96" s="379"/>
      <c r="F96" s="379"/>
      <c r="G96" s="380"/>
      <c r="H96" s="381" t="s">
        <v>275</v>
      </c>
      <c r="I96" s="382"/>
      <c r="J96" s="383"/>
      <c r="K96" s="383"/>
      <c r="L96" s="383"/>
      <c r="M96" s="384"/>
      <c r="N96" s="385"/>
      <c r="O96" s="386"/>
      <c r="P96" s="387"/>
    </row>
    <row r="97" spans="1:16" x14ac:dyDescent="0.2">
      <c r="A97" s="867"/>
      <c r="B97" s="388" t="s">
        <v>136</v>
      </c>
      <c r="C97" s="389" t="str">
        <f>IF(K58="","",K58)</f>
        <v/>
      </c>
      <c r="D97" s="390" t="str">
        <f>IF('KK-08-02'!$F$25=0,IF('KK-08-03'!C31&gt;'KK-08-01'!$F$25,"IGEN","NEM"),IF('KK-08-03'!C31&gt;'KK-08-02'!$F$25,"IGEN","NEM"))</f>
        <v>NEM</v>
      </c>
      <c r="E97" s="391"/>
      <c r="F97" s="392"/>
      <c r="G97" s="393"/>
      <c r="H97" s="393"/>
      <c r="I97" s="391"/>
      <c r="J97" s="393"/>
      <c r="K97" s="393"/>
      <c r="L97" s="393"/>
      <c r="M97" s="394"/>
      <c r="N97" s="391"/>
      <c r="O97" s="395"/>
      <c r="P97" s="394"/>
    </row>
    <row r="98" spans="1:16" ht="13.5" x14ac:dyDescent="0.25">
      <c r="A98" s="867"/>
      <c r="B98" s="396" t="s">
        <v>276</v>
      </c>
      <c r="C98" s="397">
        <f>D15</f>
        <v>0</v>
      </c>
      <c r="D98" s="398">
        <f>G15</f>
        <v>0</v>
      </c>
      <c r="E98" s="399"/>
      <c r="F98" s="399"/>
      <c r="G98" s="400"/>
      <c r="H98" s="401" t="s">
        <v>275</v>
      </c>
      <c r="I98" s="402"/>
      <c r="J98" s="403"/>
      <c r="K98" s="403"/>
      <c r="L98" s="403"/>
      <c r="M98" s="404"/>
      <c r="N98" s="405"/>
      <c r="O98" s="406"/>
      <c r="P98" s="407"/>
    </row>
    <row r="99" spans="1:16" x14ac:dyDescent="0.2">
      <c r="A99" s="867"/>
      <c r="B99" s="408" t="s">
        <v>137</v>
      </c>
      <c r="C99" s="409" t="str">
        <f>IF(K59="","",K59)</f>
        <v/>
      </c>
      <c r="D99" s="410" t="str">
        <f>IF('KK-08-02'!$F$25=0,IF('KK-08-03'!C32&gt;'KK-08-01'!$F$25,"IGEN","NEM"),IF('KK-08-03'!C32&gt;'KK-08-02'!$F$25,"IGEN","NEM"))</f>
        <v>NEM</v>
      </c>
      <c r="E99" s="371"/>
      <c r="F99" s="372"/>
      <c r="G99" s="373"/>
      <c r="H99" s="373"/>
      <c r="I99" s="371"/>
      <c r="J99" s="373"/>
      <c r="K99" s="373"/>
      <c r="L99" s="373"/>
      <c r="M99" s="374"/>
      <c r="N99" s="371"/>
      <c r="O99" s="375"/>
      <c r="P99" s="374"/>
    </row>
    <row r="100" spans="1:16" ht="13.5" x14ac:dyDescent="0.25">
      <c r="A100" s="867"/>
      <c r="B100" s="396" t="s">
        <v>276</v>
      </c>
      <c r="C100" s="397">
        <f>D16</f>
        <v>0</v>
      </c>
      <c r="D100" s="398">
        <f>G16</f>
        <v>0</v>
      </c>
      <c r="E100" s="411"/>
      <c r="F100" s="411"/>
      <c r="G100" s="412"/>
      <c r="H100" s="413" t="s">
        <v>275</v>
      </c>
      <c r="I100" s="402"/>
      <c r="J100" s="403"/>
      <c r="K100" s="403"/>
      <c r="L100" s="403"/>
      <c r="M100" s="404"/>
      <c r="N100" s="405"/>
      <c r="O100" s="406"/>
      <c r="P100" s="407"/>
    </row>
    <row r="101" spans="1:16" x14ac:dyDescent="0.2">
      <c r="A101" s="867"/>
      <c r="B101" s="408" t="s">
        <v>138</v>
      </c>
      <c r="C101" s="409" t="str">
        <f>IF(K60="","",K60)</f>
        <v/>
      </c>
      <c r="D101" s="410" t="str">
        <f>IF('KK-08-02'!$F$25=0,IF('KK-08-03'!C33&gt;'KK-08-01'!$F$25,"IGEN","NEM"),IF('KK-08-03'!C33&gt;'KK-08-02'!$F$25,"IGEN","NEM"))</f>
        <v>NEM</v>
      </c>
      <c r="E101" s="371"/>
      <c r="F101" s="372"/>
      <c r="G101" s="373"/>
      <c r="H101" s="373"/>
      <c r="I101" s="371"/>
      <c r="J101" s="373"/>
      <c r="K101" s="373"/>
      <c r="L101" s="373"/>
      <c r="M101" s="374"/>
      <c r="N101" s="371"/>
      <c r="O101" s="375"/>
      <c r="P101" s="374"/>
    </row>
    <row r="102" spans="1:16" ht="13.5" x14ac:dyDescent="0.25">
      <c r="A102" s="867"/>
      <c r="B102" s="396" t="s">
        <v>276</v>
      </c>
      <c r="C102" s="397">
        <f>D17</f>
        <v>0</v>
      </c>
      <c r="D102" s="398">
        <f>G17</f>
        <v>0</v>
      </c>
      <c r="E102" s="399"/>
      <c r="F102" s="399"/>
      <c r="G102" s="400"/>
      <c r="H102" s="401" t="s">
        <v>275</v>
      </c>
      <c r="I102" s="402"/>
      <c r="J102" s="403"/>
      <c r="K102" s="403"/>
      <c r="L102" s="403"/>
      <c r="M102" s="404"/>
      <c r="N102" s="405"/>
      <c r="O102" s="406"/>
      <c r="P102" s="407"/>
    </row>
    <row r="103" spans="1:16" x14ac:dyDescent="0.2">
      <c r="A103" s="867"/>
      <c r="B103" s="408" t="s">
        <v>139</v>
      </c>
      <c r="C103" s="409" t="str">
        <f>IF(K61="","",K61)</f>
        <v/>
      </c>
      <c r="D103" s="410" t="str">
        <f>IF('KK-08-02'!$F$25=0,IF('KK-08-03'!C34&gt;'KK-08-01'!$F$25,"IGEN","NEM"),IF('KK-08-03'!C34&gt;'KK-08-02'!$F$25,"IGEN","NEM"))</f>
        <v>NEM</v>
      </c>
      <c r="E103" s="371"/>
      <c r="F103" s="372"/>
      <c r="G103" s="373"/>
      <c r="H103" s="373"/>
      <c r="I103" s="371"/>
      <c r="J103" s="373"/>
      <c r="K103" s="373"/>
      <c r="L103" s="373"/>
      <c r="M103" s="374"/>
      <c r="N103" s="371"/>
      <c r="O103" s="375"/>
      <c r="P103" s="374"/>
    </row>
    <row r="104" spans="1:16" ht="13.5" x14ac:dyDescent="0.25">
      <c r="A104" s="867"/>
      <c r="B104" s="396" t="s">
        <v>276</v>
      </c>
      <c r="C104" s="397">
        <f>D18</f>
        <v>0</v>
      </c>
      <c r="D104" s="398">
        <f>G18</f>
        <v>0</v>
      </c>
      <c r="E104" s="399"/>
      <c r="F104" s="399"/>
      <c r="G104" s="400"/>
      <c r="H104" s="401" t="s">
        <v>275</v>
      </c>
      <c r="I104" s="402"/>
      <c r="J104" s="403"/>
      <c r="K104" s="403"/>
      <c r="L104" s="403"/>
      <c r="M104" s="404"/>
      <c r="N104" s="405"/>
      <c r="O104" s="406"/>
      <c r="P104" s="407"/>
    </row>
    <row r="105" spans="1:16" x14ac:dyDescent="0.2">
      <c r="A105" s="867"/>
      <c r="B105" s="408" t="s">
        <v>140</v>
      </c>
      <c r="C105" s="409" t="str">
        <f>IF(K62="","",K62)</f>
        <v/>
      </c>
      <c r="D105" s="410" t="str">
        <f>IF('KK-08-02'!$F$25=0,IF('KK-08-03'!C35&gt;'KK-08-01'!$F$25,"IGEN","NEM"),IF('KK-08-03'!C35&gt;'KK-08-02'!$F$25,"IGEN","NEM"))</f>
        <v>NEM</v>
      </c>
      <c r="E105" s="371"/>
      <c r="F105" s="372"/>
      <c r="G105" s="373"/>
      <c r="H105" s="373"/>
      <c r="I105" s="371"/>
      <c r="J105" s="373"/>
      <c r="K105" s="373"/>
      <c r="L105" s="373"/>
      <c r="M105" s="374"/>
      <c r="N105" s="371"/>
      <c r="O105" s="375"/>
      <c r="P105" s="374"/>
    </row>
    <row r="106" spans="1:16" ht="13.5" x14ac:dyDescent="0.25">
      <c r="A106" s="867"/>
      <c r="B106" s="396" t="s">
        <v>276</v>
      </c>
      <c r="C106" s="397">
        <f>D19</f>
        <v>0</v>
      </c>
      <c r="D106" s="398">
        <f>G19</f>
        <v>0</v>
      </c>
      <c r="E106" s="411"/>
      <c r="F106" s="411"/>
      <c r="G106" s="412"/>
      <c r="H106" s="413" t="s">
        <v>275</v>
      </c>
      <c r="I106" s="402"/>
      <c r="J106" s="403"/>
      <c r="K106" s="403"/>
      <c r="L106" s="403"/>
      <c r="M106" s="404"/>
      <c r="N106" s="405"/>
      <c r="O106" s="406"/>
      <c r="P106" s="407"/>
    </row>
    <row r="107" spans="1:16" x14ac:dyDescent="0.2">
      <c r="A107" s="867"/>
      <c r="B107" s="408" t="s">
        <v>141</v>
      </c>
      <c r="C107" s="409" t="str">
        <f>IF(K63="","",K63)</f>
        <v/>
      </c>
      <c r="D107" s="410" t="str">
        <f>IF('KK-08-02'!$F$25=0,IF('KK-08-03'!C36&gt;'KK-08-01'!$F$25,"IGEN","NEM"),IF('KK-08-03'!C36&gt;'KK-08-02'!$F$25,"IGEN","NEM"))</f>
        <v>NEM</v>
      </c>
      <c r="E107" s="371"/>
      <c r="F107" s="372"/>
      <c r="G107" s="373"/>
      <c r="H107" s="373"/>
      <c r="I107" s="371"/>
      <c r="J107" s="373"/>
      <c r="K107" s="373"/>
      <c r="L107" s="373"/>
      <c r="M107" s="374"/>
      <c r="N107" s="371"/>
      <c r="O107" s="375"/>
      <c r="P107" s="374"/>
    </row>
    <row r="108" spans="1:16" ht="13.5" x14ac:dyDescent="0.25">
      <c r="A108" s="867"/>
      <c r="B108" s="396" t="s">
        <v>276</v>
      </c>
      <c r="C108" s="397">
        <f>D20</f>
        <v>0</v>
      </c>
      <c r="D108" s="398">
        <f>G20</f>
        <v>0</v>
      </c>
      <c r="E108" s="399"/>
      <c r="F108" s="399"/>
      <c r="G108" s="400"/>
      <c r="H108" s="401" t="s">
        <v>275</v>
      </c>
      <c r="I108" s="402"/>
      <c r="J108" s="403"/>
      <c r="K108" s="403"/>
      <c r="L108" s="403"/>
      <c r="M108" s="404"/>
      <c r="N108" s="405"/>
      <c r="O108" s="406"/>
      <c r="P108" s="407"/>
    </row>
    <row r="109" spans="1:16" x14ac:dyDescent="0.2">
      <c r="A109" s="867"/>
      <c r="B109" s="408" t="s">
        <v>142</v>
      </c>
      <c r="C109" s="409" t="str">
        <f>IF(K64="","",K64)</f>
        <v/>
      </c>
      <c r="D109" s="410" t="str">
        <f>IF('KK-08-02'!$F$25=0,IF('KK-08-03'!C37&gt;'KK-08-01'!$F$25,"IGEN","NEM"),IF('KK-08-03'!C37&gt;'KK-08-02'!$F$25,"IGEN","NEM"))</f>
        <v>NEM</v>
      </c>
      <c r="E109" s="371"/>
      <c r="F109" s="372"/>
      <c r="G109" s="373"/>
      <c r="H109" s="373"/>
      <c r="I109" s="371"/>
      <c r="J109" s="373"/>
      <c r="K109" s="373"/>
      <c r="L109" s="373"/>
      <c r="M109" s="374"/>
      <c r="N109" s="371"/>
      <c r="O109" s="375"/>
      <c r="P109" s="374"/>
    </row>
    <row r="110" spans="1:16" ht="13.5" x14ac:dyDescent="0.25">
      <c r="A110" s="867"/>
      <c r="B110" s="396" t="s">
        <v>276</v>
      </c>
      <c r="C110" s="397">
        <f>D21</f>
        <v>0</v>
      </c>
      <c r="D110" s="398">
        <f>G21</f>
        <v>0</v>
      </c>
      <c r="E110" s="411"/>
      <c r="F110" s="411"/>
      <c r="G110" s="412"/>
      <c r="H110" s="413" t="s">
        <v>275</v>
      </c>
      <c r="I110" s="402"/>
      <c r="J110" s="403"/>
      <c r="K110" s="403"/>
      <c r="L110" s="403"/>
      <c r="M110" s="404"/>
      <c r="N110" s="405"/>
      <c r="O110" s="406"/>
      <c r="P110" s="407"/>
    </row>
    <row r="111" spans="1:16" x14ac:dyDescent="0.2">
      <c r="A111" s="867"/>
      <c r="B111" s="408" t="s">
        <v>143</v>
      </c>
      <c r="C111" s="409" t="str">
        <f>IF(K65="","",K65)</f>
        <v/>
      </c>
      <c r="D111" s="410" t="str">
        <f>IF('KK-08-02'!$F$25=0,IF('KK-08-03'!C38&gt;'KK-08-01'!$F$25,"IGEN","NEM"),IF('KK-08-03'!C38&gt;'KK-08-02'!$F$25,"IGEN","NEM"))</f>
        <v>NEM</v>
      </c>
      <c r="E111" s="371"/>
      <c r="F111" s="372"/>
      <c r="G111" s="373"/>
      <c r="H111" s="373"/>
      <c r="I111" s="371"/>
      <c r="J111" s="373"/>
      <c r="K111" s="373"/>
      <c r="L111" s="373"/>
      <c r="M111" s="374"/>
      <c r="N111" s="371"/>
      <c r="O111" s="375"/>
      <c r="P111" s="374"/>
    </row>
    <row r="112" spans="1:16" ht="13.5" x14ac:dyDescent="0.25">
      <c r="A112" s="867"/>
      <c r="B112" s="396" t="s">
        <v>276</v>
      </c>
      <c r="C112" s="397">
        <f>D22</f>
        <v>0</v>
      </c>
      <c r="D112" s="398">
        <f>G22</f>
        <v>0</v>
      </c>
      <c r="E112" s="399"/>
      <c r="F112" s="399"/>
      <c r="G112" s="400"/>
      <c r="H112" s="401" t="s">
        <v>275</v>
      </c>
      <c r="I112" s="402"/>
      <c r="J112" s="403"/>
      <c r="K112" s="403"/>
      <c r="L112" s="403"/>
      <c r="M112" s="404"/>
      <c r="N112" s="405"/>
      <c r="O112" s="406"/>
      <c r="P112" s="407"/>
    </row>
    <row r="113" spans="1:16" x14ac:dyDescent="0.2">
      <c r="A113" s="867"/>
      <c r="B113" s="408" t="s">
        <v>144</v>
      </c>
      <c r="C113" s="409" t="str">
        <f>IF(K66="","",K66)</f>
        <v/>
      </c>
      <c r="D113" s="410" t="str">
        <f>IF('KK-08-02'!$F$25=0,IF('KK-08-03'!C39&gt;'KK-08-01'!$F$25,"IGEN","NEM"),IF('KK-08-03'!C39&gt;'KK-08-02'!$F$25,"IGEN","NEM"))</f>
        <v>NEM</v>
      </c>
      <c r="E113" s="414"/>
      <c r="F113" s="415"/>
      <c r="G113" s="416"/>
      <c r="H113" s="416"/>
      <c r="I113" s="414"/>
      <c r="J113" s="416"/>
      <c r="K113" s="416"/>
      <c r="L113" s="416"/>
      <c r="M113" s="417"/>
      <c r="N113" s="414"/>
      <c r="O113" s="375"/>
      <c r="P113" s="418"/>
    </row>
    <row r="114" spans="1:16" ht="13.5" x14ac:dyDescent="0.25">
      <c r="A114" s="867"/>
      <c r="B114" s="419" t="s">
        <v>276</v>
      </c>
      <c r="C114" s="420">
        <f>D23</f>
        <v>0</v>
      </c>
      <c r="D114" s="421">
        <f>G23</f>
        <v>0</v>
      </c>
      <c r="E114" s="422"/>
      <c r="F114" s="422"/>
      <c r="G114" s="423"/>
      <c r="H114" s="424" t="s">
        <v>275</v>
      </c>
      <c r="I114" s="425"/>
      <c r="J114" s="426"/>
      <c r="K114" s="426"/>
      <c r="L114" s="426"/>
      <c r="M114" s="427"/>
      <c r="N114" s="385"/>
      <c r="O114" s="386"/>
      <c r="P114" s="387"/>
    </row>
    <row r="115" spans="1:16" x14ac:dyDescent="0.2">
      <c r="A115" s="867"/>
      <c r="B115" s="388" t="s">
        <v>145</v>
      </c>
      <c r="C115" s="389" t="str">
        <f>IF(K67="","",K67)</f>
        <v/>
      </c>
      <c r="D115" s="390" t="str">
        <f>IF('KK-08-02'!$F$25=0,IF('KK-08-03'!C40&gt;'KK-08-01'!$F$25,"IGEN","NEM"),IF('KK-08-03'!C40&gt;'KK-08-02'!$F$25,"IGEN","NEM"))</f>
        <v>NEM</v>
      </c>
      <c r="E115" s="428"/>
      <c r="F115" s="429"/>
      <c r="G115" s="430"/>
      <c r="H115" s="430"/>
      <c r="I115" s="428"/>
      <c r="J115" s="430"/>
      <c r="K115" s="430"/>
      <c r="L115" s="430"/>
      <c r="M115" s="431"/>
      <c r="N115" s="428"/>
      <c r="O115" s="395"/>
      <c r="P115" s="432"/>
    </row>
    <row r="116" spans="1:16" ht="13.5" x14ac:dyDescent="0.25">
      <c r="A116" s="867"/>
      <c r="B116" s="396" t="s">
        <v>276</v>
      </c>
      <c r="C116" s="397">
        <f>D25</f>
        <v>0</v>
      </c>
      <c r="D116" s="398">
        <f>G25</f>
        <v>0</v>
      </c>
      <c r="E116" s="399"/>
      <c r="F116" s="399"/>
      <c r="G116" s="400"/>
      <c r="H116" s="401" t="s">
        <v>275</v>
      </c>
      <c r="I116" s="433"/>
      <c r="J116" s="434"/>
      <c r="K116" s="434"/>
      <c r="L116" s="434"/>
      <c r="M116" s="435"/>
      <c r="N116" s="405"/>
      <c r="O116" s="406"/>
      <c r="P116" s="407"/>
    </row>
    <row r="117" spans="1:16" x14ac:dyDescent="0.2">
      <c r="A117" s="867"/>
      <c r="B117" s="408" t="s">
        <v>146</v>
      </c>
      <c r="C117" s="409" t="str">
        <f>IF(K68="","",K68)</f>
        <v/>
      </c>
      <c r="D117" s="410" t="str">
        <f>IF('KK-08-02'!$F$25=0,IF('KK-08-03'!C41&gt;'KK-08-01'!$F$25,"IGEN","NEM"),IF('KK-08-03'!C41&gt;'KK-08-02'!$F$25,"IGEN","NEM"))</f>
        <v>NEM</v>
      </c>
      <c r="E117" s="371"/>
      <c r="F117" s="372"/>
      <c r="G117" s="373"/>
      <c r="H117" s="373"/>
      <c r="I117" s="371"/>
      <c r="J117" s="373"/>
      <c r="K117" s="373"/>
      <c r="L117" s="373"/>
      <c r="M117" s="374"/>
      <c r="N117" s="371"/>
      <c r="O117" s="375"/>
      <c r="P117" s="374"/>
    </row>
    <row r="118" spans="1:16" ht="13.5" x14ac:dyDescent="0.25">
      <c r="A118" s="867"/>
      <c r="B118" s="396" t="s">
        <v>276</v>
      </c>
      <c r="C118" s="397">
        <f>D26</f>
        <v>0</v>
      </c>
      <c r="D118" s="398">
        <f>G26</f>
        <v>0</v>
      </c>
      <c r="E118" s="411"/>
      <c r="F118" s="411"/>
      <c r="G118" s="412"/>
      <c r="H118" s="413" t="s">
        <v>275</v>
      </c>
      <c r="I118" s="402"/>
      <c r="J118" s="403"/>
      <c r="K118" s="403"/>
      <c r="L118" s="403"/>
      <c r="M118" s="404"/>
      <c r="N118" s="405"/>
      <c r="O118" s="406"/>
      <c r="P118" s="407"/>
    </row>
    <row r="119" spans="1:16" x14ac:dyDescent="0.2">
      <c r="A119" s="867"/>
      <c r="B119" s="408" t="s">
        <v>147</v>
      </c>
      <c r="C119" s="409" t="str">
        <f>IF(K69="","",K69)</f>
        <v/>
      </c>
      <c r="D119" s="410" t="str">
        <f>IF('KK-08-02'!$F$25=0,IF('KK-08-03'!C42&gt;'KK-08-01'!$F$25,"IGEN","NEM"),IF('KK-08-03'!C42&gt;'KK-08-02'!$F$25,"IGEN","NEM"))</f>
        <v>NEM</v>
      </c>
      <c r="E119" s="371"/>
      <c r="F119" s="372"/>
      <c r="G119" s="373"/>
      <c r="H119" s="373"/>
      <c r="I119" s="371"/>
      <c r="J119" s="373"/>
      <c r="K119" s="373"/>
      <c r="L119" s="373"/>
      <c r="M119" s="374"/>
      <c r="N119" s="371"/>
      <c r="O119" s="375"/>
      <c r="P119" s="374"/>
    </row>
    <row r="120" spans="1:16" ht="13.5" x14ac:dyDescent="0.25">
      <c r="A120" s="867"/>
      <c r="B120" s="396" t="s">
        <v>276</v>
      </c>
      <c r="C120" s="397">
        <f>D27</f>
        <v>0</v>
      </c>
      <c r="D120" s="398">
        <f>G27</f>
        <v>0</v>
      </c>
      <c r="E120" s="399"/>
      <c r="F120" s="399"/>
      <c r="G120" s="400"/>
      <c r="H120" s="401" t="s">
        <v>275</v>
      </c>
      <c r="I120" s="402"/>
      <c r="J120" s="403"/>
      <c r="K120" s="403"/>
      <c r="L120" s="403"/>
      <c r="M120" s="404"/>
      <c r="N120" s="405"/>
      <c r="O120" s="406"/>
      <c r="P120" s="407"/>
    </row>
    <row r="121" spans="1:16" x14ac:dyDescent="0.2">
      <c r="A121" s="867"/>
      <c r="B121" s="408" t="s">
        <v>148</v>
      </c>
      <c r="C121" s="409" t="str">
        <f>IF(K70="","",K70)</f>
        <v/>
      </c>
      <c r="D121" s="410" t="str">
        <f>IF('KK-08-02'!$F$25=0,IF('KK-08-03'!C43&gt;'KK-08-01'!$F$25,"IGEN","NEM"),IF('KK-08-03'!C43&gt;'KK-08-02'!$F$25,"IGEN","NEM"))</f>
        <v>NEM</v>
      </c>
      <c r="E121" s="371"/>
      <c r="F121" s="372"/>
      <c r="G121" s="373"/>
      <c r="H121" s="373"/>
      <c r="I121" s="371"/>
      <c r="J121" s="373"/>
      <c r="K121" s="373"/>
      <c r="L121" s="373"/>
      <c r="M121" s="374"/>
      <c r="N121" s="371"/>
      <c r="O121" s="375"/>
      <c r="P121" s="374"/>
    </row>
    <row r="122" spans="1:16" ht="13.5" x14ac:dyDescent="0.25">
      <c r="A122" s="867"/>
      <c r="B122" s="396" t="s">
        <v>276</v>
      </c>
      <c r="C122" s="397">
        <f>D28</f>
        <v>0</v>
      </c>
      <c r="D122" s="398">
        <f>G28</f>
        <v>0</v>
      </c>
      <c r="E122" s="411"/>
      <c r="F122" s="411"/>
      <c r="G122" s="412"/>
      <c r="H122" s="413" t="s">
        <v>275</v>
      </c>
      <c r="I122" s="402"/>
      <c r="J122" s="403"/>
      <c r="K122" s="403"/>
      <c r="L122" s="403"/>
      <c r="M122" s="404"/>
      <c r="N122" s="405"/>
      <c r="O122" s="406"/>
      <c r="P122" s="407"/>
    </row>
    <row r="123" spans="1:16" x14ac:dyDescent="0.2">
      <c r="A123" s="867"/>
      <c r="B123" s="408" t="s">
        <v>149</v>
      </c>
      <c r="C123" s="409" t="str">
        <f>IF(K71="","",K71)</f>
        <v/>
      </c>
      <c r="D123" s="410" t="str">
        <f>IF('KK-08-02'!$F$25=0,IF('KK-08-03'!C44&gt;'KK-08-01'!$F$25,"IGEN","NEM"),IF('KK-08-03'!C44&gt;'KK-08-02'!$F$25,"IGEN","NEM"))</f>
        <v>NEM</v>
      </c>
      <c r="E123" s="371"/>
      <c r="F123" s="372"/>
      <c r="G123" s="373"/>
      <c r="H123" s="373"/>
      <c r="I123" s="371"/>
      <c r="J123" s="373"/>
      <c r="K123" s="373"/>
      <c r="L123" s="373"/>
      <c r="M123" s="374"/>
      <c r="N123" s="371"/>
      <c r="O123" s="375"/>
      <c r="P123" s="374"/>
    </row>
    <row r="124" spans="1:16" ht="13.5" x14ac:dyDescent="0.25">
      <c r="A124" s="867"/>
      <c r="B124" s="396" t="s">
        <v>276</v>
      </c>
      <c r="C124" s="397">
        <f>D29</f>
        <v>0</v>
      </c>
      <c r="D124" s="398">
        <f>G29</f>
        <v>0</v>
      </c>
      <c r="E124" s="399"/>
      <c r="F124" s="399"/>
      <c r="G124" s="400"/>
      <c r="H124" s="401" t="s">
        <v>275</v>
      </c>
      <c r="I124" s="402"/>
      <c r="J124" s="403"/>
      <c r="K124" s="403"/>
      <c r="L124" s="403"/>
      <c r="M124" s="404"/>
      <c r="N124" s="405"/>
      <c r="O124" s="406"/>
      <c r="P124" s="407"/>
    </row>
    <row r="125" spans="1:16" x14ac:dyDescent="0.2">
      <c r="A125" s="867"/>
      <c r="B125" s="408" t="s">
        <v>150</v>
      </c>
      <c r="C125" s="409" t="str">
        <f>IF(K72="","",K72)</f>
        <v/>
      </c>
      <c r="D125" s="410" t="str">
        <f>IF('KK-08-02'!$F$25=0,IF('KK-08-03'!C45&gt;'KK-08-01'!$F$25,"IGEN","NEM"),IF('KK-08-03'!C45&gt;'KK-08-02'!$F$25,"IGEN","NEM"))</f>
        <v>NEM</v>
      </c>
      <c r="E125" s="414"/>
      <c r="F125" s="415"/>
      <c r="G125" s="416"/>
      <c r="H125" s="416"/>
      <c r="I125" s="414"/>
      <c r="J125" s="416"/>
      <c r="K125" s="416"/>
      <c r="L125" s="416"/>
      <c r="M125" s="417"/>
      <c r="N125" s="414"/>
      <c r="O125" s="375"/>
      <c r="P125" s="418"/>
    </row>
    <row r="126" spans="1:16" ht="13.5" x14ac:dyDescent="0.25">
      <c r="A126" s="867"/>
      <c r="B126" s="419" t="s">
        <v>276</v>
      </c>
      <c r="C126" s="420">
        <f>D30</f>
        <v>0</v>
      </c>
      <c r="D126" s="421">
        <f>G30</f>
        <v>0</v>
      </c>
      <c r="E126" s="422"/>
      <c r="F126" s="422"/>
      <c r="G126" s="423"/>
      <c r="H126" s="424" t="s">
        <v>275</v>
      </c>
      <c r="I126" s="425"/>
      <c r="J126" s="426"/>
      <c r="K126" s="426"/>
      <c r="L126" s="426"/>
      <c r="M126" s="427"/>
      <c r="N126" s="385"/>
      <c r="O126" s="386"/>
      <c r="P126" s="387"/>
    </row>
    <row r="127" spans="1:16" x14ac:dyDescent="0.2">
      <c r="A127" s="867"/>
      <c r="B127" s="408" t="s">
        <v>151</v>
      </c>
      <c r="C127" s="409" t="str">
        <f>IF(K73="","",K73)</f>
        <v/>
      </c>
      <c r="D127" s="410" t="str">
        <f>IF('KK-08-02'!$F$25=0,IF('KK-08-03'!C46&gt;'KK-08-01'!$F$25,"IGEN","NEM"),IF('KK-08-03'!C46&gt;'KK-08-02'!$F$25,"IGEN","NEM"))</f>
        <v>NEM</v>
      </c>
      <c r="E127" s="414"/>
      <c r="F127" s="415"/>
      <c r="G127" s="416"/>
      <c r="H127" s="416"/>
      <c r="I127" s="414"/>
      <c r="J127" s="416"/>
      <c r="K127" s="416"/>
      <c r="L127" s="416"/>
      <c r="M127" s="417"/>
      <c r="N127" s="414"/>
      <c r="O127" s="375"/>
      <c r="P127" s="418"/>
    </row>
    <row r="128" spans="1:16" ht="13.5" x14ac:dyDescent="0.25">
      <c r="A128" s="867"/>
      <c r="B128" s="396" t="s">
        <v>276</v>
      </c>
      <c r="C128" s="397">
        <f>D32</f>
        <v>0</v>
      </c>
      <c r="D128" s="398">
        <f>G32</f>
        <v>0</v>
      </c>
      <c r="E128" s="399"/>
      <c r="F128" s="399"/>
      <c r="G128" s="400"/>
      <c r="H128" s="401" t="s">
        <v>275</v>
      </c>
      <c r="I128" s="433"/>
      <c r="J128" s="434"/>
      <c r="K128" s="434"/>
      <c r="L128" s="434"/>
      <c r="M128" s="435"/>
      <c r="N128" s="405"/>
      <c r="O128" s="406"/>
      <c r="P128" s="407"/>
    </row>
    <row r="129" spans="1:16" x14ac:dyDescent="0.2">
      <c r="A129" s="867"/>
      <c r="B129" s="408" t="s">
        <v>152</v>
      </c>
      <c r="C129" s="409" t="str">
        <f>IF(K74="","",K74)</f>
        <v/>
      </c>
      <c r="D129" s="410" t="str">
        <f>IF('KK-08-02'!$F$25=0,IF('KK-08-03'!C47&gt;'KK-08-01'!$F$25,"IGEN","NEM"),IF('KK-08-03'!C47&gt;'KK-08-02'!$F$25,"IGEN","NEM"))</f>
        <v>NEM</v>
      </c>
      <c r="E129" s="414"/>
      <c r="F129" s="415"/>
      <c r="G129" s="416"/>
      <c r="H129" s="416"/>
      <c r="I129" s="414"/>
      <c r="J129" s="416"/>
      <c r="K129" s="416"/>
      <c r="L129" s="416"/>
      <c r="M129" s="417"/>
      <c r="N129" s="414"/>
      <c r="O129" s="375"/>
      <c r="P129" s="418"/>
    </row>
    <row r="130" spans="1:16" ht="13.5" x14ac:dyDescent="0.25">
      <c r="A130" s="867"/>
      <c r="B130" s="396" t="s">
        <v>276</v>
      </c>
      <c r="C130" s="397">
        <f>D33</f>
        <v>0</v>
      </c>
      <c r="D130" s="398">
        <f>G33</f>
        <v>0</v>
      </c>
      <c r="E130" s="399"/>
      <c r="F130" s="399"/>
      <c r="G130" s="400"/>
      <c r="H130" s="401" t="s">
        <v>275</v>
      </c>
      <c r="I130" s="433"/>
      <c r="J130" s="434"/>
      <c r="K130" s="434"/>
      <c r="L130" s="434"/>
      <c r="M130" s="435"/>
      <c r="N130" s="405"/>
      <c r="O130" s="406"/>
      <c r="P130" s="407"/>
    </row>
    <row r="131" spans="1:16" x14ac:dyDescent="0.2">
      <c r="A131" s="867"/>
      <c r="B131" s="408" t="s">
        <v>153</v>
      </c>
      <c r="C131" s="409" t="str">
        <f>IF(K75="","",K75)</f>
        <v/>
      </c>
      <c r="D131" s="410" t="str">
        <f>IF('KK-08-02'!$F$25=0,IF('KK-08-03'!C48&gt;'KK-08-01'!$F$25,"IGEN","NEM"),IF('KK-08-03'!C48&gt;'KK-08-02'!$F$25,"IGEN","NEM"))</f>
        <v>NEM</v>
      </c>
      <c r="E131" s="414"/>
      <c r="F131" s="415"/>
      <c r="G131" s="416"/>
      <c r="H131" s="416"/>
      <c r="I131" s="414"/>
      <c r="J131" s="416"/>
      <c r="K131" s="416"/>
      <c r="L131" s="416"/>
      <c r="M131" s="417"/>
      <c r="N131" s="414"/>
      <c r="O131" s="375"/>
      <c r="P131" s="418"/>
    </row>
    <row r="132" spans="1:16" ht="13.5" x14ac:dyDescent="0.25">
      <c r="A132" s="867"/>
      <c r="B132" s="396" t="s">
        <v>276</v>
      </c>
      <c r="C132" s="397">
        <f>D34</f>
        <v>0</v>
      </c>
      <c r="D132" s="398">
        <f>G34</f>
        <v>0</v>
      </c>
      <c r="E132" s="399"/>
      <c r="F132" s="399"/>
      <c r="G132" s="400"/>
      <c r="H132" s="401" t="s">
        <v>275</v>
      </c>
      <c r="I132" s="433"/>
      <c r="J132" s="434"/>
      <c r="K132" s="434"/>
      <c r="L132" s="434"/>
      <c r="M132" s="435"/>
      <c r="N132" s="405"/>
      <c r="O132" s="406"/>
      <c r="P132" s="407"/>
    </row>
    <row r="133" spans="1:16" x14ac:dyDescent="0.2">
      <c r="A133" s="867"/>
      <c r="B133" s="388" t="s">
        <v>154</v>
      </c>
      <c r="C133" s="389" t="str">
        <f>IF(K76="","",K76)</f>
        <v/>
      </c>
      <c r="D133" s="390" t="str">
        <f>IF('KK-08-02'!$F$25=0,IF('KK-08-03'!C49&gt;'KK-08-01'!$F$25,"IGEN","NEM"),IF('KK-08-03'!C49&gt;'KK-08-02'!$F$25,"IGEN","NEM"))</f>
        <v>NEM</v>
      </c>
      <c r="E133" s="428"/>
      <c r="F133" s="429"/>
      <c r="G133" s="430"/>
      <c r="H133" s="430"/>
      <c r="I133" s="428"/>
      <c r="J133" s="430"/>
      <c r="K133" s="430"/>
      <c r="L133" s="430"/>
      <c r="M133" s="431"/>
      <c r="N133" s="428"/>
      <c r="O133" s="395"/>
      <c r="P133" s="432"/>
    </row>
    <row r="134" spans="1:16" ht="13.5" x14ac:dyDescent="0.25">
      <c r="A134" s="867"/>
      <c r="B134" s="396" t="s">
        <v>276</v>
      </c>
      <c r="C134" s="397">
        <f>D35</f>
        <v>0</v>
      </c>
      <c r="D134" s="398">
        <f>G35</f>
        <v>0</v>
      </c>
      <c r="E134" s="399"/>
      <c r="F134" s="399"/>
      <c r="G134" s="400"/>
      <c r="H134" s="401" t="s">
        <v>275</v>
      </c>
      <c r="I134" s="433"/>
      <c r="J134" s="434"/>
      <c r="K134" s="434"/>
      <c r="L134" s="434"/>
      <c r="M134" s="435"/>
      <c r="N134" s="405"/>
      <c r="O134" s="406"/>
      <c r="P134" s="407"/>
    </row>
    <row r="135" spans="1:16" x14ac:dyDescent="0.2">
      <c r="A135" s="867"/>
      <c r="B135" s="408" t="s">
        <v>155</v>
      </c>
      <c r="C135" s="409" t="str">
        <f>IF(K77="","",K77)</f>
        <v/>
      </c>
      <c r="D135" s="410" t="str">
        <f>IF('KK-08-02'!$F$25=0,IF('KK-08-03'!C50&gt;'KK-08-01'!$F$25,"IGEN","NEM"),IF('KK-08-03'!C50&gt;'KK-08-02'!$F$25,"IGEN","NEM"))</f>
        <v>NEM</v>
      </c>
      <c r="E135" s="414"/>
      <c r="F135" s="415"/>
      <c r="G135" s="416"/>
      <c r="H135" s="416"/>
      <c r="I135" s="414"/>
      <c r="J135" s="416"/>
      <c r="K135" s="416"/>
      <c r="L135" s="416"/>
      <c r="M135" s="417"/>
      <c r="N135" s="414"/>
      <c r="O135" s="375"/>
      <c r="P135" s="418"/>
    </row>
    <row r="136" spans="1:16" ht="13.5" x14ac:dyDescent="0.25">
      <c r="A136" s="867"/>
      <c r="B136" s="396" t="s">
        <v>276</v>
      </c>
      <c r="C136" s="397">
        <f>D37</f>
        <v>0</v>
      </c>
      <c r="D136" s="398">
        <f>G37</f>
        <v>0</v>
      </c>
      <c r="E136" s="399"/>
      <c r="F136" s="399"/>
      <c r="G136" s="400"/>
      <c r="H136" s="401" t="s">
        <v>275</v>
      </c>
      <c r="I136" s="433"/>
      <c r="J136" s="434"/>
      <c r="K136" s="434"/>
      <c r="L136" s="434"/>
      <c r="M136" s="435"/>
      <c r="N136" s="405"/>
      <c r="O136" s="406"/>
      <c r="P136" s="407"/>
    </row>
    <row r="137" spans="1:16" x14ac:dyDescent="0.2">
      <c r="A137" s="867"/>
      <c r="B137" s="408" t="s">
        <v>156</v>
      </c>
      <c r="C137" s="409" t="str">
        <f>IF(K78="","",K78)</f>
        <v/>
      </c>
      <c r="D137" s="410" t="str">
        <f>IF('KK-08-02'!$F$25=0,IF('KK-08-03'!C51&gt;'KK-08-01'!$F$25,"IGEN","NEM"),IF('KK-08-03'!C51&gt;'KK-08-02'!$F$25,"IGEN","NEM"))</f>
        <v>NEM</v>
      </c>
      <c r="E137" s="414"/>
      <c r="F137" s="415"/>
      <c r="G137" s="416"/>
      <c r="H137" s="416"/>
      <c r="I137" s="414"/>
      <c r="J137" s="416"/>
      <c r="K137" s="416"/>
      <c r="L137" s="416"/>
      <c r="M137" s="417"/>
      <c r="N137" s="414"/>
      <c r="O137" s="375"/>
      <c r="P137" s="418"/>
    </row>
    <row r="138" spans="1:16" ht="13.5" x14ac:dyDescent="0.25">
      <c r="A138" s="867"/>
      <c r="B138" s="396" t="s">
        <v>276</v>
      </c>
      <c r="C138" s="397">
        <f>D38</f>
        <v>0</v>
      </c>
      <c r="D138" s="398">
        <f>G38</f>
        <v>0</v>
      </c>
      <c r="E138" s="399"/>
      <c r="F138" s="399"/>
      <c r="G138" s="400"/>
      <c r="H138" s="401" t="s">
        <v>275</v>
      </c>
      <c r="I138" s="433"/>
      <c r="J138" s="434"/>
      <c r="K138" s="434"/>
      <c r="L138" s="434"/>
      <c r="M138" s="435"/>
      <c r="N138" s="405"/>
      <c r="O138" s="406"/>
      <c r="P138" s="407"/>
    </row>
    <row r="139" spans="1:16" x14ac:dyDescent="0.2">
      <c r="A139" s="867"/>
      <c r="B139" s="408" t="s">
        <v>157</v>
      </c>
      <c r="C139" s="409" t="str">
        <f>IF(K79="","",K79)</f>
        <v/>
      </c>
      <c r="D139" s="410" t="str">
        <f>IF('KK-08-02'!$F$25=0,IF('KK-08-03'!C52&gt;'KK-08-01'!$F$25,"IGEN","NEM"),IF('KK-08-03'!C52&gt;'KK-08-02'!$F$25,"IGEN","NEM"))</f>
        <v>NEM</v>
      </c>
      <c r="E139" s="414"/>
      <c r="F139" s="415"/>
      <c r="G139" s="416"/>
      <c r="H139" s="416"/>
      <c r="I139" s="414"/>
      <c r="J139" s="416"/>
      <c r="K139" s="416"/>
      <c r="L139" s="416"/>
      <c r="M139" s="417"/>
      <c r="N139" s="414"/>
      <c r="O139" s="375"/>
      <c r="P139" s="418"/>
    </row>
    <row r="140" spans="1:16" ht="13.5" x14ac:dyDescent="0.25">
      <c r="A140" s="867"/>
      <c r="B140" s="396" t="s">
        <v>276</v>
      </c>
      <c r="C140" s="397">
        <f>D39</f>
        <v>0</v>
      </c>
      <c r="D140" s="398">
        <f>G39</f>
        <v>0</v>
      </c>
      <c r="E140" s="399"/>
      <c r="F140" s="399"/>
      <c r="G140" s="400"/>
      <c r="H140" s="401" t="s">
        <v>275</v>
      </c>
      <c r="I140" s="433"/>
      <c r="J140" s="434"/>
      <c r="K140" s="434"/>
      <c r="L140" s="434"/>
      <c r="M140" s="435"/>
      <c r="N140" s="405"/>
      <c r="O140" s="406"/>
      <c r="P140" s="407"/>
    </row>
    <row r="141" spans="1:16" x14ac:dyDescent="0.2">
      <c r="A141" s="867"/>
      <c r="B141" s="408" t="s">
        <v>158</v>
      </c>
      <c r="C141" s="409" t="str">
        <f>IF(K80="","",K80)</f>
        <v/>
      </c>
      <c r="D141" s="410" t="str">
        <f>IF('KK-08-02'!$F$25=0,IF('KK-08-03'!C53&gt;'KK-08-01'!$F$25,"IGEN","NEM"),IF('KK-08-03'!C53&gt;'KK-08-02'!$F$25,"IGEN","NEM"))</f>
        <v>NEM</v>
      </c>
      <c r="E141" s="414"/>
      <c r="F141" s="415"/>
      <c r="G141" s="416"/>
      <c r="H141" s="416"/>
      <c r="I141" s="414"/>
      <c r="J141" s="416"/>
      <c r="K141" s="416"/>
      <c r="L141" s="416"/>
      <c r="M141" s="417"/>
      <c r="N141" s="414"/>
      <c r="O141" s="375"/>
      <c r="P141" s="418"/>
    </row>
    <row r="142" spans="1:16" ht="13.5" x14ac:dyDescent="0.25">
      <c r="A142" s="867"/>
      <c r="B142" s="396" t="s">
        <v>276</v>
      </c>
      <c r="C142" s="397">
        <f>D40</f>
        <v>0</v>
      </c>
      <c r="D142" s="398">
        <f>G40</f>
        <v>0</v>
      </c>
      <c r="E142" s="399"/>
      <c r="F142" s="399"/>
      <c r="G142" s="400"/>
      <c r="H142" s="401" t="s">
        <v>275</v>
      </c>
      <c r="I142" s="433"/>
      <c r="J142" s="434"/>
      <c r="K142" s="434"/>
      <c r="L142" s="434"/>
      <c r="M142" s="435"/>
      <c r="N142" s="405"/>
      <c r="O142" s="406"/>
      <c r="P142" s="407"/>
    </row>
    <row r="143" spans="1:16" x14ac:dyDescent="0.2">
      <c r="A143" s="867"/>
      <c r="B143" s="408" t="s">
        <v>159</v>
      </c>
      <c r="C143" s="409" t="str">
        <f>IF(K81="","",K81)</f>
        <v/>
      </c>
      <c r="D143" s="410" t="str">
        <f>IF('KK-08-02'!$F$25=0,IF('KK-08-03'!C54&gt;'KK-08-01'!$F$25,"IGEN","NEM"),IF('KK-08-03'!C54&gt;'KK-08-02'!$F$25,"IGEN","NEM"))</f>
        <v>NEM</v>
      </c>
      <c r="E143" s="414"/>
      <c r="F143" s="415"/>
      <c r="G143" s="416"/>
      <c r="H143" s="416"/>
      <c r="I143" s="414"/>
      <c r="J143" s="416"/>
      <c r="K143" s="416"/>
      <c r="L143" s="416"/>
      <c r="M143" s="417"/>
      <c r="N143" s="414"/>
      <c r="O143" s="375"/>
      <c r="P143" s="418"/>
    </row>
    <row r="144" spans="1:16" ht="13.5" x14ac:dyDescent="0.25">
      <c r="A144" s="867"/>
      <c r="B144" s="419" t="s">
        <v>276</v>
      </c>
      <c r="C144" s="420">
        <f>D41</f>
        <v>0</v>
      </c>
      <c r="D144" s="421">
        <f>G41</f>
        <v>0</v>
      </c>
      <c r="E144" s="422"/>
      <c r="F144" s="422"/>
      <c r="G144" s="423"/>
      <c r="H144" s="424" t="s">
        <v>275</v>
      </c>
      <c r="I144" s="425"/>
      <c r="J144" s="426"/>
      <c r="K144" s="426"/>
      <c r="L144" s="426"/>
      <c r="M144" s="427"/>
      <c r="N144" s="385"/>
      <c r="O144" s="386"/>
      <c r="P144" s="387"/>
    </row>
    <row r="145" spans="1:16" x14ac:dyDescent="0.2">
      <c r="A145" s="867"/>
      <c r="B145" s="436" t="str">
        <f>B82</f>
        <v>1. Sajátos ügyletek, egyenlegek</v>
      </c>
      <c r="C145" s="409" t="str">
        <f>IF(K82="","",K82)</f>
        <v/>
      </c>
      <c r="D145" s="410" t="str">
        <f>IF('KK-08-02'!$F$25=0,IF('KK-08-03'!C55&gt;'KK-08-01'!$F$25,"IGEN","NEM"),IF('KK-08-03'!C55&gt;'KK-08-02'!$F$25,"IGEN","NEM"))</f>
        <v>NEM</v>
      </c>
      <c r="E145" s="414"/>
      <c r="F145" s="415"/>
      <c r="G145" s="416"/>
      <c r="H145" s="416"/>
      <c r="I145" s="414"/>
      <c r="J145" s="416"/>
      <c r="K145" s="416"/>
      <c r="L145" s="416"/>
      <c r="M145" s="417"/>
      <c r="N145" s="414"/>
      <c r="O145" s="375"/>
      <c r="P145" s="418"/>
    </row>
    <row r="146" spans="1:16" ht="13.5" x14ac:dyDescent="0.25">
      <c r="A146" s="867"/>
      <c r="B146" s="396" t="s">
        <v>276</v>
      </c>
      <c r="C146" s="397">
        <f>D43</f>
        <v>0</v>
      </c>
      <c r="D146" s="398">
        <f>G43</f>
        <v>0</v>
      </c>
      <c r="E146" s="399"/>
      <c r="F146" s="399"/>
      <c r="G146" s="400"/>
      <c r="H146" s="401" t="s">
        <v>275</v>
      </c>
      <c r="I146" s="433"/>
      <c r="J146" s="434"/>
      <c r="K146" s="434"/>
      <c r="L146" s="434"/>
      <c r="M146" s="435"/>
      <c r="N146" s="405"/>
      <c r="O146" s="406"/>
      <c r="P146" s="407"/>
    </row>
    <row r="147" spans="1:16" x14ac:dyDescent="0.2">
      <c r="A147" s="867"/>
      <c r="B147" s="436" t="str">
        <f>B83</f>
        <v>2. Sajátos ügyletek, egyenlegek</v>
      </c>
      <c r="C147" s="437" t="str">
        <f>IF(K83="","",K83)</f>
        <v/>
      </c>
      <c r="D147" s="438" t="str">
        <f>IF('KK-08-02'!$F$25=0,IF('KK-08-03'!C56&gt;'KK-08-01'!$F$25,"IGEN","NEM"),IF('KK-08-03'!C56&gt;'KK-08-02'!$F$25,"IGEN","NEM"))</f>
        <v>NEM</v>
      </c>
      <c r="E147" s="371"/>
      <c r="F147" s="372"/>
      <c r="G147" s="373"/>
      <c r="H147" s="373"/>
      <c r="I147" s="371"/>
      <c r="J147" s="373"/>
      <c r="K147" s="373"/>
      <c r="L147" s="373"/>
      <c r="M147" s="374"/>
      <c r="N147" s="371"/>
      <c r="O147" s="375"/>
      <c r="P147" s="418"/>
    </row>
    <row r="148" spans="1:16" ht="13.5" x14ac:dyDescent="0.25">
      <c r="A148" s="867"/>
      <c r="B148" s="396" t="s">
        <v>276</v>
      </c>
      <c r="C148" s="397">
        <f>D44</f>
        <v>0</v>
      </c>
      <c r="D148" s="398">
        <f>G44</f>
        <v>0</v>
      </c>
      <c r="E148" s="399"/>
      <c r="F148" s="399"/>
      <c r="G148" s="400"/>
      <c r="H148" s="401" t="s">
        <v>275</v>
      </c>
      <c r="I148" s="402"/>
      <c r="J148" s="403"/>
      <c r="K148" s="403"/>
      <c r="L148" s="403"/>
      <c r="M148" s="404"/>
      <c r="N148" s="405"/>
      <c r="O148" s="406"/>
      <c r="P148" s="407"/>
    </row>
    <row r="149" spans="1:16" x14ac:dyDescent="0.2">
      <c r="A149" s="867"/>
      <c r="B149" s="439" t="str">
        <f>B84</f>
        <v>3. Sajátos ügyletek, egyenlegek</v>
      </c>
      <c r="C149" s="440" t="str">
        <f>IF(K84="","",K84)</f>
        <v/>
      </c>
      <c r="D149" s="441" t="str">
        <f>IF('KK-08-02'!$F$25=0,IF('KK-08-03'!C57&gt;'KK-08-01'!$F$25,"IGEN","NEM"),IF('KK-08-03'!C57&gt;'KK-08-02'!$F$25,"IGEN","NEM"))</f>
        <v>NEM</v>
      </c>
      <c r="E149" s="442"/>
      <c r="F149" s="443"/>
      <c r="G149" s="444"/>
      <c r="H149" s="444"/>
      <c r="I149" s="442"/>
      <c r="J149" s="444"/>
      <c r="K149" s="444"/>
      <c r="L149" s="444"/>
      <c r="M149" s="445"/>
      <c r="N149" s="442"/>
      <c r="O149" s="446"/>
      <c r="P149" s="447"/>
    </row>
    <row r="150" spans="1:16" ht="13.5" x14ac:dyDescent="0.25">
      <c r="A150" s="867"/>
      <c r="B150" s="396" t="s">
        <v>276</v>
      </c>
      <c r="C150" s="397">
        <f>D45</f>
        <v>0</v>
      </c>
      <c r="D150" s="398">
        <f>G45</f>
        <v>0</v>
      </c>
      <c r="E150" s="448"/>
      <c r="F150" s="448"/>
      <c r="G150" s="449"/>
      <c r="H150" s="450" t="s">
        <v>275</v>
      </c>
      <c r="I150" s="433"/>
      <c r="J150" s="434"/>
      <c r="K150" s="434"/>
      <c r="L150" s="434"/>
      <c r="M150" s="435"/>
      <c r="N150" s="451"/>
      <c r="O150" s="452"/>
      <c r="P150" s="453"/>
    </row>
    <row r="151" spans="1:16" x14ac:dyDescent="0.2">
      <c r="A151" s="3"/>
      <c r="B151" s="8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ht="18" x14ac:dyDescent="0.25">
      <c r="A152" s="211" t="s">
        <v>277</v>
      </c>
      <c r="B152" s="5"/>
      <c r="C152" s="5"/>
      <c r="D152" s="81"/>
      <c r="E152" s="81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ht="12.75" customHeight="1" x14ac:dyDescent="0.2">
      <c r="A153" s="20" t="s">
        <v>189</v>
      </c>
      <c r="B153" s="5" t="s">
        <v>278</v>
      </c>
      <c r="C153" s="5"/>
      <c r="D153" s="81"/>
      <c r="E153" s="81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ht="12.75" customHeight="1" x14ac:dyDescent="0.2">
      <c r="A154" s="20" t="s">
        <v>191</v>
      </c>
      <c r="B154" s="3" t="s">
        <v>279</v>
      </c>
      <c r="C154" s="5"/>
      <c r="D154" s="81"/>
      <c r="E154" s="81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12.75" customHeight="1" x14ac:dyDescent="0.2">
      <c r="A155" s="20" t="s">
        <v>193</v>
      </c>
      <c r="B155" s="3" t="s">
        <v>280</v>
      </c>
      <c r="C155" s="5"/>
      <c r="D155" s="81"/>
      <c r="E155" s="81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ht="25.5" customHeight="1" x14ac:dyDescent="0.2">
      <c r="A156" s="871" t="s">
        <v>281</v>
      </c>
      <c r="B156" s="873" t="s">
        <v>198</v>
      </c>
      <c r="C156" s="875" t="s">
        <v>282</v>
      </c>
      <c r="D156" s="877" t="s">
        <v>283</v>
      </c>
      <c r="E156" s="877" t="s">
        <v>263</v>
      </c>
      <c r="F156" s="880" t="s">
        <v>264</v>
      </c>
      <c r="G156" s="882" t="s">
        <v>261</v>
      </c>
      <c r="H156" s="883"/>
      <c r="I156" s="883"/>
      <c r="J156" s="883"/>
      <c r="K156" s="884"/>
      <c r="L156" s="880" t="s">
        <v>284</v>
      </c>
      <c r="M156" s="885" t="s">
        <v>285</v>
      </c>
      <c r="N156" s="886"/>
      <c r="O156" s="887"/>
      <c r="P156" s="880" t="s">
        <v>286</v>
      </c>
    </row>
    <row r="157" spans="1:16" ht="27" x14ac:dyDescent="0.2">
      <c r="A157" s="872"/>
      <c r="B157" s="874"/>
      <c r="C157" s="876"/>
      <c r="D157" s="878"/>
      <c r="E157" s="879"/>
      <c r="F157" s="881"/>
      <c r="G157" s="454" t="s">
        <v>268</v>
      </c>
      <c r="H157" s="455" t="s">
        <v>269</v>
      </c>
      <c r="I157" s="455" t="s">
        <v>270</v>
      </c>
      <c r="J157" s="455" t="s">
        <v>271</v>
      </c>
      <c r="K157" s="456" t="s">
        <v>272</v>
      </c>
      <c r="L157" s="881"/>
      <c r="M157" s="457" t="s">
        <v>287</v>
      </c>
      <c r="N157" s="458" t="s">
        <v>288</v>
      </c>
      <c r="O157" s="459" t="s">
        <v>289</v>
      </c>
      <c r="P157" s="881"/>
    </row>
    <row r="158" spans="1:16" ht="13.5" x14ac:dyDescent="0.2">
      <c r="A158" s="872"/>
      <c r="B158" s="460" t="s">
        <v>222</v>
      </c>
      <c r="C158" s="461" t="str">
        <f>IF(C51="","",C51)</f>
        <v/>
      </c>
      <c r="D158" s="462" t="str">
        <f>IF(G95="","",G95)</f>
        <v/>
      </c>
      <c r="E158" s="462" t="str">
        <f>IF(O95="","",O95)</f>
        <v/>
      </c>
      <c r="F158" s="462" t="str">
        <f>IF(P95="","",P95)</f>
        <v/>
      </c>
      <c r="G158" s="463" t="str">
        <f>IF(I95="","",I95)</f>
        <v/>
      </c>
      <c r="H158" s="464" t="str">
        <f>IF(J95="","",J95)</f>
        <v/>
      </c>
      <c r="I158" s="464" t="str">
        <f>IF(K95="","",K95)</f>
        <v/>
      </c>
      <c r="J158" s="464" t="str">
        <f>IF(L95="","",L95)</f>
        <v/>
      </c>
      <c r="K158" s="465" t="str">
        <f>IF(M95="","",M95)</f>
        <v/>
      </c>
      <c r="L158" s="466" t="str">
        <f>CONCATENATE(L57," ",M57," ",N57)</f>
        <v xml:space="preserve">  </v>
      </c>
      <c r="M158" s="467"/>
      <c r="N158" s="468"/>
      <c r="O158" s="469"/>
      <c r="P158" s="470"/>
    </row>
    <row r="159" spans="1:16" ht="13.5" x14ac:dyDescent="0.2">
      <c r="A159" s="872"/>
      <c r="B159" s="471" t="str">
        <f>B96</f>
        <v>Mérleg Előző év / Tárgyév:</v>
      </c>
      <c r="C159" s="472">
        <f>C96</f>
        <v>0</v>
      </c>
      <c r="D159" s="844">
        <f>D96</f>
        <v>0</v>
      </c>
      <c r="E159" s="474"/>
      <c r="F159" s="475" t="s">
        <v>290</v>
      </c>
      <c r="G159" s="476" t="str">
        <f>IF(I96="IGEN","IGEN","")</f>
        <v/>
      </c>
      <c r="H159" s="477" t="str">
        <f>IF(J96="IGEN","IGEN","")</f>
        <v/>
      </c>
      <c r="I159" s="477" t="str">
        <f>IF(K96="IGEN","IGEN","")</f>
        <v/>
      </c>
      <c r="J159" s="477" t="str">
        <f>IF(L96="IGEN","IGEN","")</f>
        <v/>
      </c>
      <c r="K159" s="478" t="str">
        <f>IF(M96="IGEN","IGEN","")</f>
        <v/>
      </c>
      <c r="L159" s="479"/>
      <c r="M159" s="480"/>
      <c r="N159" s="481"/>
      <c r="O159" s="482"/>
      <c r="P159" s="483"/>
    </row>
    <row r="160" spans="1:16" ht="13.5" x14ac:dyDescent="0.2">
      <c r="A160" s="872"/>
      <c r="B160" s="484" t="s">
        <v>136</v>
      </c>
      <c r="C160" s="485" t="str">
        <f>IF(D58="","",D58)</f>
        <v/>
      </c>
      <c r="D160" s="486" t="str">
        <f>IF(G97="","",G97)</f>
        <v/>
      </c>
      <c r="E160" s="486" t="str">
        <f>IF(O97="","",O97)</f>
        <v/>
      </c>
      <c r="F160" s="487" t="str">
        <f>IF(P97="","",P97)</f>
        <v/>
      </c>
      <c r="G160" s="488" t="str">
        <f>IF(I97="","",I97)</f>
        <v/>
      </c>
      <c r="H160" s="489" t="str">
        <f>IF(J97="","",J97)</f>
        <v/>
      </c>
      <c r="I160" s="489" t="str">
        <f>IF(K97="","",K97)</f>
        <v/>
      </c>
      <c r="J160" s="489" t="str">
        <f>IF(L97="","",L97)</f>
        <v/>
      </c>
      <c r="K160" s="490" t="str">
        <f>IF(M97="","",M97)</f>
        <v/>
      </c>
      <c r="L160" s="491" t="str">
        <f>CONCATENATE(L58," ",M58," ",N58)</f>
        <v xml:space="preserve">  </v>
      </c>
      <c r="M160" s="492"/>
      <c r="N160" s="493"/>
      <c r="O160" s="494"/>
      <c r="P160" s="495"/>
    </row>
    <row r="161" spans="1:16" ht="13.5" x14ac:dyDescent="0.25">
      <c r="A161" s="872"/>
      <c r="B161" s="496" t="s">
        <v>276</v>
      </c>
      <c r="C161" s="497">
        <f>C98</f>
        <v>0</v>
      </c>
      <c r="D161" s="498">
        <f>D98</f>
        <v>0</v>
      </c>
      <c r="E161" s="499"/>
      <c r="F161" s="500" t="s">
        <v>290</v>
      </c>
      <c r="G161" s="501" t="str">
        <f>IF(I98="IGEN","IGEN","")</f>
        <v/>
      </c>
      <c r="H161" s="502" t="str">
        <f>IF(J98="IGEN","IGEN","")</f>
        <v/>
      </c>
      <c r="I161" s="502" t="str">
        <f>IF(K98="IGEN","IGEN","")</f>
        <v/>
      </c>
      <c r="J161" s="502" t="str">
        <f>IF(L98="IGEN","IGEN","")</f>
        <v/>
      </c>
      <c r="K161" s="503" t="str">
        <f>IF(M98="IGEN","IGEN","")</f>
        <v/>
      </c>
      <c r="L161" s="504"/>
      <c r="M161" s="505"/>
      <c r="N161" s="506"/>
      <c r="O161" s="507"/>
      <c r="P161" s="508"/>
    </row>
    <row r="162" spans="1:16" ht="13.5" x14ac:dyDescent="0.2">
      <c r="A162" s="872"/>
      <c r="B162" s="509" t="s">
        <v>137</v>
      </c>
      <c r="C162" s="510" t="str">
        <f>IF(D59="","",D59)</f>
        <v/>
      </c>
      <c r="D162" s="511" t="str">
        <f>IF(G99="","",G99)</f>
        <v/>
      </c>
      <c r="E162" s="511" t="str">
        <f>IF(O99="","",O99)</f>
        <v/>
      </c>
      <c r="F162" s="512" t="str">
        <f>IF(P99="","",P99)</f>
        <v/>
      </c>
      <c r="G162" s="513" t="str">
        <f>IF(I99="","",I99)</f>
        <v/>
      </c>
      <c r="H162" s="514" t="str">
        <f>IF(J99="","",J99)</f>
        <v/>
      </c>
      <c r="I162" s="514" t="str">
        <f>IF(K99="","",K99)</f>
        <v/>
      </c>
      <c r="J162" s="514" t="str">
        <f>IF(L99="","",L99)</f>
        <v/>
      </c>
      <c r="K162" s="515" t="str">
        <f>IF(M99="","",M99)</f>
        <v/>
      </c>
      <c r="L162" s="516" t="str">
        <f>CONCATENATE(L59," ",M59," ",N59)</f>
        <v xml:space="preserve">  </v>
      </c>
      <c r="M162" s="467"/>
      <c r="N162" s="468"/>
      <c r="O162" s="469"/>
      <c r="P162" s="470"/>
    </row>
    <row r="163" spans="1:16" ht="13.5" x14ac:dyDescent="0.25">
      <c r="A163" s="872"/>
      <c r="B163" s="496" t="s">
        <v>276</v>
      </c>
      <c r="C163" s="497">
        <f>C100</f>
        <v>0</v>
      </c>
      <c r="D163" s="498">
        <f>D100</f>
        <v>0</v>
      </c>
      <c r="E163" s="499"/>
      <c r="F163" s="500" t="s">
        <v>290</v>
      </c>
      <c r="G163" s="501" t="str">
        <f>IF(I100="IGEN","IGEN","")</f>
        <v/>
      </c>
      <c r="H163" s="502" t="str">
        <f>IF(J100="IGEN","IGEN","")</f>
        <v/>
      </c>
      <c r="I163" s="502" t="str">
        <f>IF(K100="IGEN","IGEN","")</f>
        <v/>
      </c>
      <c r="J163" s="502" t="str">
        <f>IF(L100="IGEN","IGEN","")</f>
        <v/>
      </c>
      <c r="K163" s="503" t="str">
        <f>IF(M100="IGEN","IGEN","")</f>
        <v/>
      </c>
      <c r="L163" s="504"/>
      <c r="M163" s="505"/>
      <c r="N163" s="506"/>
      <c r="O163" s="507"/>
      <c r="P163" s="508"/>
    </row>
    <row r="164" spans="1:16" ht="13.5" x14ac:dyDescent="0.2">
      <c r="A164" s="872"/>
      <c r="B164" s="509" t="s">
        <v>138</v>
      </c>
      <c r="C164" s="510" t="str">
        <f>IF(D60="","",D60)</f>
        <v/>
      </c>
      <c r="D164" s="511" t="str">
        <f>IF(G101="","",G101)</f>
        <v/>
      </c>
      <c r="E164" s="511" t="str">
        <f>IF(O101="","",O101)</f>
        <v/>
      </c>
      <c r="F164" s="512" t="str">
        <f>IF(P101="","",P101)</f>
        <v/>
      </c>
      <c r="G164" s="513" t="str">
        <f>IF(I101="","",I101)</f>
        <v/>
      </c>
      <c r="H164" s="514" t="str">
        <f>IF(J101="","",J101)</f>
        <v/>
      </c>
      <c r="I164" s="514" t="str">
        <f>IF(K101="","",K101)</f>
        <v/>
      </c>
      <c r="J164" s="514" t="str">
        <f>IF(L101="","",L101)</f>
        <v/>
      </c>
      <c r="K164" s="515" t="str">
        <f>IF(M101="","",M101)</f>
        <v/>
      </c>
      <c r="L164" s="516" t="str">
        <f>CONCATENATE(L60," ",M60," ",N60)</f>
        <v xml:space="preserve">  </v>
      </c>
      <c r="M164" s="467"/>
      <c r="N164" s="468"/>
      <c r="O164" s="469"/>
      <c r="P164" s="470"/>
    </row>
    <row r="165" spans="1:16" ht="13.5" x14ac:dyDescent="0.25">
      <c r="A165" s="872"/>
      <c r="B165" s="496" t="s">
        <v>276</v>
      </c>
      <c r="C165" s="497">
        <f>C102</f>
        <v>0</v>
      </c>
      <c r="D165" s="498">
        <f>D102</f>
        <v>0</v>
      </c>
      <c r="E165" s="499"/>
      <c r="F165" s="500" t="s">
        <v>290</v>
      </c>
      <c r="G165" s="501" t="str">
        <f>IF(I102="IGEN","IGEN","")</f>
        <v/>
      </c>
      <c r="H165" s="502" t="str">
        <f>IF(J102="IGEN","IGEN","")</f>
        <v/>
      </c>
      <c r="I165" s="502" t="str">
        <f>IF(K102="IGEN","IGEN","")</f>
        <v/>
      </c>
      <c r="J165" s="502" t="str">
        <f>IF(L102="IGEN","IGEN","")</f>
        <v/>
      </c>
      <c r="K165" s="503" t="str">
        <f>IF(M102="IGEN","IGEN","")</f>
        <v/>
      </c>
      <c r="L165" s="504"/>
      <c r="M165" s="505"/>
      <c r="N165" s="506"/>
      <c r="O165" s="507"/>
      <c r="P165" s="508"/>
    </row>
    <row r="166" spans="1:16" ht="13.5" x14ac:dyDescent="0.2">
      <c r="A166" s="872"/>
      <c r="B166" s="509" t="s">
        <v>139</v>
      </c>
      <c r="C166" s="510" t="str">
        <f>IF(D61="","",D61)</f>
        <v/>
      </c>
      <c r="D166" s="511" t="str">
        <f>IF(G103="","",G103)</f>
        <v/>
      </c>
      <c r="E166" s="511" t="str">
        <f>IF(O103="","",O103)</f>
        <v/>
      </c>
      <c r="F166" s="512" t="str">
        <f>IF(P103="","",P103)</f>
        <v/>
      </c>
      <c r="G166" s="513" t="str">
        <f>IF(I103="","",I103)</f>
        <v/>
      </c>
      <c r="H166" s="514" t="str">
        <f>IF(J103="","",J103)</f>
        <v/>
      </c>
      <c r="I166" s="514" t="str">
        <f>IF(K103="","",K103)</f>
        <v/>
      </c>
      <c r="J166" s="514" t="str">
        <f>IF(L103="","",L103)</f>
        <v/>
      </c>
      <c r="K166" s="515" t="str">
        <f>IF(M103="","",M103)</f>
        <v/>
      </c>
      <c r="L166" s="516" t="str">
        <f>CONCATENATE(L61," ",M61," ",N61)</f>
        <v xml:space="preserve">  </v>
      </c>
      <c r="M166" s="467"/>
      <c r="N166" s="468"/>
      <c r="O166" s="469"/>
      <c r="P166" s="470"/>
    </row>
    <row r="167" spans="1:16" ht="13.5" x14ac:dyDescent="0.25">
      <c r="A167" s="872"/>
      <c r="B167" s="496" t="s">
        <v>276</v>
      </c>
      <c r="C167" s="497">
        <f>C104</f>
        <v>0</v>
      </c>
      <c r="D167" s="498">
        <f>D104</f>
        <v>0</v>
      </c>
      <c r="E167" s="499"/>
      <c r="F167" s="500" t="s">
        <v>290</v>
      </c>
      <c r="G167" s="501" t="str">
        <f>IF(I104="IGEN","IGEN","")</f>
        <v/>
      </c>
      <c r="H167" s="502" t="str">
        <f>IF(J104="IGEN","IGEN","")</f>
        <v/>
      </c>
      <c r="I167" s="502" t="str">
        <f>IF(K104="IGEN","IGEN","")</f>
        <v/>
      </c>
      <c r="J167" s="502" t="str">
        <f>IF(L104="IGEN","IGEN","")</f>
        <v/>
      </c>
      <c r="K167" s="503" t="str">
        <f>IF(M104="IGEN","IGEN","")</f>
        <v/>
      </c>
      <c r="L167" s="504"/>
      <c r="M167" s="505"/>
      <c r="N167" s="506"/>
      <c r="O167" s="507"/>
      <c r="P167" s="508"/>
    </row>
    <row r="168" spans="1:16" ht="13.5" x14ac:dyDescent="0.2">
      <c r="A168" s="872"/>
      <c r="B168" s="509" t="s">
        <v>140</v>
      </c>
      <c r="C168" s="510" t="str">
        <f>IF(D62="","",D62)</f>
        <v/>
      </c>
      <c r="D168" s="511" t="str">
        <f>IF(G105="","",G105)</f>
        <v/>
      </c>
      <c r="E168" s="511" t="str">
        <f>IF(O105="","",O105)</f>
        <v/>
      </c>
      <c r="F168" s="512" t="str">
        <f>IF(P105="","",P105)</f>
        <v/>
      </c>
      <c r="G168" s="513" t="str">
        <f>IF(I105="","",I105)</f>
        <v/>
      </c>
      <c r="H168" s="514" t="str">
        <f>IF(J105="","",J105)</f>
        <v/>
      </c>
      <c r="I168" s="514" t="str">
        <f>IF(K105="","",K105)</f>
        <v/>
      </c>
      <c r="J168" s="514" t="str">
        <f>IF(L105="","",L105)</f>
        <v/>
      </c>
      <c r="K168" s="515" t="str">
        <f>IF(M105="","",M105)</f>
        <v/>
      </c>
      <c r="L168" s="516" t="str">
        <f>CONCATENATE(L62," ",M62," ",N62)</f>
        <v xml:space="preserve">  </v>
      </c>
      <c r="M168" s="467"/>
      <c r="N168" s="468"/>
      <c r="O168" s="469"/>
      <c r="P168" s="470"/>
    </row>
    <row r="169" spans="1:16" ht="13.5" x14ac:dyDescent="0.25">
      <c r="A169" s="872"/>
      <c r="B169" s="496" t="s">
        <v>276</v>
      </c>
      <c r="C169" s="497">
        <f>C106</f>
        <v>0</v>
      </c>
      <c r="D169" s="498">
        <f>D106</f>
        <v>0</v>
      </c>
      <c r="E169" s="499"/>
      <c r="F169" s="500" t="s">
        <v>290</v>
      </c>
      <c r="G169" s="501" t="str">
        <f>IF(I106="IGEN","IGEN","")</f>
        <v/>
      </c>
      <c r="H169" s="502" t="str">
        <f>IF(J106="IGEN","IGEN","")</f>
        <v/>
      </c>
      <c r="I169" s="502" t="str">
        <f>IF(K106="IGEN","IGEN","")</f>
        <v/>
      </c>
      <c r="J169" s="502" t="str">
        <f>IF(L106="IGEN","IGEN","")</f>
        <v/>
      </c>
      <c r="K169" s="503" t="str">
        <f>IF(M106="IGEN","IGEN","")</f>
        <v/>
      </c>
      <c r="L169" s="504"/>
      <c r="M169" s="505"/>
      <c r="N169" s="506"/>
      <c r="O169" s="507"/>
      <c r="P169" s="508"/>
    </row>
    <row r="170" spans="1:16" ht="13.5" x14ac:dyDescent="0.2">
      <c r="A170" s="872"/>
      <c r="B170" s="484" t="s">
        <v>141</v>
      </c>
      <c r="C170" s="485" t="str">
        <f>IF(D63="","",D63)</f>
        <v/>
      </c>
      <c r="D170" s="486" t="str">
        <f>IF(G107="","",G107)</f>
        <v/>
      </c>
      <c r="E170" s="486" t="str">
        <f>IF(O107="","",O107)</f>
        <v/>
      </c>
      <c r="F170" s="487" t="str">
        <f>IF(P107="","",P107)</f>
        <v/>
      </c>
      <c r="G170" s="488" t="str">
        <f>IF(I107="","",I107)</f>
        <v/>
      </c>
      <c r="H170" s="489" t="str">
        <f>IF(J107="","",J107)</f>
        <v/>
      </c>
      <c r="I170" s="489" t="str">
        <f>IF(K107="","",K107)</f>
        <v/>
      </c>
      <c r="J170" s="489" t="str">
        <f>IF(L107="","",L107)</f>
        <v/>
      </c>
      <c r="K170" s="490" t="str">
        <f>IF(M107="","",M107)</f>
        <v/>
      </c>
      <c r="L170" s="491" t="str">
        <f>CONCATENATE(L63," ",M63," ",N63)</f>
        <v xml:space="preserve">  </v>
      </c>
      <c r="M170" s="467"/>
      <c r="N170" s="468"/>
      <c r="O170" s="469"/>
      <c r="P170" s="470"/>
    </row>
    <row r="171" spans="1:16" ht="13.5" x14ac:dyDescent="0.25">
      <c r="A171" s="872"/>
      <c r="B171" s="517" t="s">
        <v>276</v>
      </c>
      <c r="C171" s="518">
        <f>C108</f>
        <v>0</v>
      </c>
      <c r="D171" s="519">
        <f>D108</f>
        <v>0</v>
      </c>
      <c r="E171" s="520"/>
      <c r="F171" s="521" t="s">
        <v>290</v>
      </c>
      <c r="G171" s="522" t="str">
        <f>IF(I108="IGEN","IGEN","")</f>
        <v/>
      </c>
      <c r="H171" s="523" t="str">
        <f>IF(J108="IGEN","IGEN","")</f>
        <v/>
      </c>
      <c r="I171" s="523" t="str">
        <f>IF(K108="IGEN","IGEN","")</f>
        <v/>
      </c>
      <c r="J171" s="523" t="str">
        <f>IF(L108="IGEN","IGEN","")</f>
        <v/>
      </c>
      <c r="K171" s="524" t="str">
        <f>IF(M108="IGEN","IGEN","")</f>
        <v/>
      </c>
      <c r="L171" s="491"/>
      <c r="M171" s="525"/>
      <c r="N171" s="526"/>
      <c r="O171" s="527"/>
      <c r="P171" s="528"/>
    </row>
    <row r="172" spans="1:16" ht="13.5" x14ac:dyDescent="0.2">
      <c r="A172" s="872"/>
      <c r="B172" s="509" t="s">
        <v>142</v>
      </c>
      <c r="C172" s="510" t="str">
        <f>IF(D64="","",D64)</f>
        <v/>
      </c>
      <c r="D172" s="511" t="str">
        <f>IF(G109="","",G109)</f>
        <v/>
      </c>
      <c r="E172" s="511" t="str">
        <f>IF(O109="","",O109)</f>
        <v/>
      </c>
      <c r="F172" s="512" t="str">
        <f>IF(P109="","",P109)</f>
        <v/>
      </c>
      <c r="G172" s="513" t="str">
        <f>IF(I109="","",I109)</f>
        <v/>
      </c>
      <c r="H172" s="514" t="str">
        <f>IF(J109="","",J109)</f>
        <v/>
      </c>
      <c r="I172" s="514" t="str">
        <f>IF(K109="","",K109)</f>
        <v/>
      </c>
      <c r="J172" s="514" t="str">
        <f>IF(L109="","",L109)</f>
        <v/>
      </c>
      <c r="K172" s="515" t="str">
        <f>IF(M109="","",M109)</f>
        <v/>
      </c>
      <c r="L172" s="516" t="str">
        <f>CONCATENATE(L64," ",M64," ",N64)</f>
        <v xml:space="preserve">  </v>
      </c>
      <c r="M172" s="467"/>
      <c r="N172" s="468"/>
      <c r="O172" s="469"/>
      <c r="P172" s="470"/>
    </row>
    <row r="173" spans="1:16" ht="13.5" x14ac:dyDescent="0.25">
      <c r="A173" s="872"/>
      <c r="B173" s="496" t="s">
        <v>276</v>
      </c>
      <c r="C173" s="497">
        <f>C110</f>
        <v>0</v>
      </c>
      <c r="D173" s="498">
        <f>D110</f>
        <v>0</v>
      </c>
      <c r="E173" s="499"/>
      <c r="F173" s="500" t="s">
        <v>290</v>
      </c>
      <c r="G173" s="501" t="str">
        <f>IF(I110="IGEN","IGEN","")</f>
        <v/>
      </c>
      <c r="H173" s="502" t="str">
        <f>IF(J110="IGEN","IGEN","")</f>
        <v/>
      </c>
      <c r="I173" s="502" t="str">
        <f>IF(K110="IGEN","IGEN","")</f>
        <v/>
      </c>
      <c r="J173" s="502" t="str">
        <f>IF(L110="IGEN","IGEN","")</f>
        <v/>
      </c>
      <c r="K173" s="503" t="str">
        <f>IF(M110="IGEN","IGEN","")</f>
        <v/>
      </c>
      <c r="L173" s="504"/>
      <c r="M173" s="505"/>
      <c r="N173" s="506"/>
      <c r="O173" s="507"/>
      <c r="P173" s="508"/>
    </row>
    <row r="174" spans="1:16" ht="13.5" x14ac:dyDescent="0.2">
      <c r="A174" s="872"/>
      <c r="B174" s="509" t="s">
        <v>143</v>
      </c>
      <c r="C174" s="510" t="str">
        <f>IF(D65="","",D65)</f>
        <v/>
      </c>
      <c r="D174" s="511" t="str">
        <f>IF(G111="","",G111)</f>
        <v/>
      </c>
      <c r="E174" s="511" t="str">
        <f>IF(O111="","",O111)</f>
        <v/>
      </c>
      <c r="F174" s="512" t="str">
        <f>IF(P111="","",P111)</f>
        <v/>
      </c>
      <c r="G174" s="513" t="str">
        <f>IF(I111="","",I111)</f>
        <v/>
      </c>
      <c r="H174" s="514" t="str">
        <f>IF(J111="","",J111)</f>
        <v/>
      </c>
      <c r="I174" s="514" t="str">
        <f>IF(K111="","",K111)</f>
        <v/>
      </c>
      <c r="J174" s="514" t="str">
        <f>IF(L111="","",L111)</f>
        <v/>
      </c>
      <c r="K174" s="515" t="str">
        <f>IF(M111="","",M111)</f>
        <v/>
      </c>
      <c r="L174" s="516" t="str">
        <f>CONCATENATE(L65," ",M65," ",N65)</f>
        <v xml:space="preserve">  </v>
      </c>
      <c r="M174" s="467"/>
      <c r="N174" s="468"/>
      <c r="O174" s="469"/>
      <c r="P174" s="470"/>
    </row>
    <row r="175" spans="1:16" ht="13.5" x14ac:dyDescent="0.25">
      <c r="A175" s="872"/>
      <c r="B175" s="496" t="s">
        <v>276</v>
      </c>
      <c r="C175" s="497">
        <f>C112</f>
        <v>0</v>
      </c>
      <c r="D175" s="498">
        <f>D112</f>
        <v>0</v>
      </c>
      <c r="E175" s="499"/>
      <c r="F175" s="500" t="s">
        <v>290</v>
      </c>
      <c r="G175" s="501" t="str">
        <f>IF(I112="IGEN","IGEN","")</f>
        <v/>
      </c>
      <c r="H175" s="502" t="str">
        <f>IF(J112="IGEN","IGEN","")</f>
        <v/>
      </c>
      <c r="I175" s="502" t="str">
        <f>IF(K112="IGEN","IGEN","")</f>
        <v/>
      </c>
      <c r="J175" s="502" t="str">
        <f>IF(L112="IGEN","IGEN","")</f>
        <v/>
      </c>
      <c r="K175" s="503" t="str">
        <f>IF(M112="IGEN","IGEN","")</f>
        <v/>
      </c>
      <c r="L175" s="504"/>
      <c r="M175" s="505"/>
      <c r="N175" s="506"/>
      <c r="O175" s="507"/>
      <c r="P175" s="508"/>
    </row>
    <row r="176" spans="1:16" ht="13.5" x14ac:dyDescent="0.2">
      <c r="A176" s="872"/>
      <c r="B176" s="460" t="s">
        <v>144</v>
      </c>
      <c r="C176" s="461" t="str">
        <f>IF(D66="","",D66)</f>
        <v/>
      </c>
      <c r="D176" s="462" t="str">
        <f>IF(G113="","",G113)</f>
        <v/>
      </c>
      <c r="E176" s="462" t="str">
        <f>IF(O113="","",O113)</f>
        <v/>
      </c>
      <c r="F176" s="462" t="str">
        <f>IF(P113="","",P113)</f>
        <v/>
      </c>
      <c r="G176" s="463" t="str">
        <f>IF(I113="","",I113)</f>
        <v/>
      </c>
      <c r="H176" s="464" t="str">
        <f>IF(J113="","",J113)</f>
        <v/>
      </c>
      <c r="I176" s="464" t="str">
        <f>IF(K113="","",K113)</f>
        <v/>
      </c>
      <c r="J176" s="464" t="str">
        <f>IF(L113="","",L113)</f>
        <v/>
      </c>
      <c r="K176" s="465" t="str">
        <f>IF(M113="","",M113)</f>
        <v/>
      </c>
      <c r="L176" s="466" t="str">
        <f>CONCATENATE(L66," ",M66," ",N66)</f>
        <v xml:space="preserve">  </v>
      </c>
      <c r="M176" s="467"/>
      <c r="N176" s="468"/>
      <c r="O176" s="469"/>
      <c r="P176" s="470"/>
    </row>
    <row r="177" spans="1:16" ht="13.5" x14ac:dyDescent="0.2">
      <c r="A177" s="872"/>
      <c r="B177" s="471" t="s">
        <v>276</v>
      </c>
      <c r="C177" s="472">
        <f>C114</f>
        <v>0</v>
      </c>
      <c r="D177" s="473">
        <f>D114</f>
        <v>0</v>
      </c>
      <c r="E177" s="474"/>
      <c r="F177" s="475" t="s">
        <v>290</v>
      </c>
      <c r="G177" s="476" t="str">
        <f>IF(I114="IGEN","IGEN","")</f>
        <v/>
      </c>
      <c r="H177" s="477" t="str">
        <f>IF(J114="IGEN","IGEN","")</f>
        <v/>
      </c>
      <c r="I177" s="477" t="str">
        <f>IF(K114="IGEN","IGEN","")</f>
        <v/>
      </c>
      <c r="J177" s="477" t="str">
        <f>IF(L114="IGEN","IGEN","")</f>
        <v/>
      </c>
      <c r="K177" s="478" t="str">
        <f>IF(M114="IGEN","IGEN","")</f>
        <v/>
      </c>
      <c r="L177" s="479"/>
      <c r="M177" s="480"/>
      <c r="N177" s="481"/>
      <c r="O177" s="482"/>
      <c r="P177" s="483"/>
    </row>
    <row r="178" spans="1:16" ht="13.5" x14ac:dyDescent="0.2">
      <c r="A178" s="872"/>
      <c r="B178" s="529" t="s">
        <v>145</v>
      </c>
      <c r="C178" s="510" t="str">
        <f>IF(D67="","",D67)</f>
        <v/>
      </c>
      <c r="D178" s="511" t="str">
        <f>IF(G115="","",G115)</f>
        <v/>
      </c>
      <c r="E178" s="511" t="str">
        <f>IF(O115="","",O115)</f>
        <v/>
      </c>
      <c r="F178" s="512" t="str">
        <f>IF(P115="","",P115)</f>
        <v/>
      </c>
      <c r="G178" s="513" t="str">
        <f>IF(I115="","",I115)</f>
        <v/>
      </c>
      <c r="H178" s="514" t="str">
        <f>IF(J115="","",J115)</f>
        <v/>
      </c>
      <c r="I178" s="514" t="str">
        <f>IF(K115="","",K115)</f>
        <v/>
      </c>
      <c r="J178" s="514" t="str">
        <f>IF(L115="","",L115)</f>
        <v/>
      </c>
      <c r="K178" s="515" t="str">
        <f>IF(M115="","",M115)</f>
        <v/>
      </c>
      <c r="L178" s="516" t="str">
        <f>CONCATENATE(L67," ",M67," ",N67)</f>
        <v xml:space="preserve">  </v>
      </c>
      <c r="M178" s="467"/>
      <c r="N178" s="468"/>
      <c r="O178" s="469"/>
      <c r="P178" s="470"/>
    </row>
    <row r="179" spans="1:16" ht="13.5" x14ac:dyDescent="0.25">
      <c r="A179" s="872"/>
      <c r="B179" s="530" t="s">
        <v>276</v>
      </c>
      <c r="C179" s="497">
        <f>C116</f>
        <v>0</v>
      </c>
      <c r="D179" s="498">
        <f>D116</f>
        <v>0</v>
      </c>
      <c r="E179" s="499"/>
      <c r="F179" s="500" t="s">
        <v>290</v>
      </c>
      <c r="G179" s="501" t="str">
        <f>IF(I116="IGEN","IGEN","")</f>
        <v/>
      </c>
      <c r="H179" s="502" t="str">
        <f>IF(J116="IGEN","IGEN","")</f>
        <v/>
      </c>
      <c r="I179" s="502" t="str">
        <f>IF(K116="IGEN","IGEN","")</f>
        <v/>
      </c>
      <c r="J179" s="502" t="str">
        <f>IF(L116="IGEN","IGEN","")</f>
        <v/>
      </c>
      <c r="K179" s="503" t="str">
        <f>IF(M116="IGEN","IGEN","")</f>
        <v/>
      </c>
      <c r="L179" s="504"/>
      <c r="M179" s="505"/>
      <c r="N179" s="506"/>
      <c r="O179" s="507"/>
      <c r="P179" s="508"/>
    </row>
    <row r="180" spans="1:16" ht="13.5" x14ac:dyDescent="0.2">
      <c r="A180" s="872"/>
      <c r="B180" s="529" t="s">
        <v>146</v>
      </c>
      <c r="C180" s="510" t="str">
        <f>IF(D68="","",D68)</f>
        <v/>
      </c>
      <c r="D180" s="511" t="str">
        <f>IF(G117="","",G117)</f>
        <v/>
      </c>
      <c r="E180" s="511" t="str">
        <f>IF(O117="","",O117)</f>
        <v/>
      </c>
      <c r="F180" s="512" t="str">
        <f>IF(P117="","",P117)</f>
        <v/>
      </c>
      <c r="G180" s="513" t="str">
        <f>IF(I117="","",I117)</f>
        <v/>
      </c>
      <c r="H180" s="514" t="str">
        <f>IF(J117="","",J117)</f>
        <v/>
      </c>
      <c r="I180" s="514" t="str">
        <f>IF(K117="","",K117)</f>
        <v/>
      </c>
      <c r="J180" s="514" t="str">
        <f>IF(L117="","",L117)</f>
        <v/>
      </c>
      <c r="K180" s="515" t="str">
        <f>IF(M117="","",M117)</f>
        <v/>
      </c>
      <c r="L180" s="516" t="str">
        <f>CONCATENATE(L68," ",M68," ",N68)</f>
        <v xml:space="preserve">  </v>
      </c>
      <c r="M180" s="467"/>
      <c r="N180" s="468"/>
      <c r="O180" s="469"/>
      <c r="P180" s="470"/>
    </row>
    <row r="181" spans="1:16" ht="13.5" x14ac:dyDescent="0.25">
      <c r="A181" s="872"/>
      <c r="B181" s="530" t="s">
        <v>276</v>
      </c>
      <c r="C181" s="497">
        <f>C118</f>
        <v>0</v>
      </c>
      <c r="D181" s="498">
        <f>D118</f>
        <v>0</v>
      </c>
      <c r="E181" s="499"/>
      <c r="F181" s="500" t="s">
        <v>290</v>
      </c>
      <c r="G181" s="501" t="str">
        <f>IF(I118="IGEN","IGEN","")</f>
        <v/>
      </c>
      <c r="H181" s="502" t="str">
        <f>IF(J118="IGEN","IGEN","")</f>
        <v/>
      </c>
      <c r="I181" s="502" t="str">
        <f>IF(K118="IGEN","IGEN","")</f>
        <v/>
      </c>
      <c r="J181" s="502" t="str">
        <f>IF(L118="IGEN","IGEN","")</f>
        <v/>
      </c>
      <c r="K181" s="503" t="str">
        <f>IF(M118="IGEN","IGEN","")</f>
        <v/>
      </c>
      <c r="L181" s="504"/>
      <c r="M181" s="505"/>
      <c r="N181" s="506"/>
      <c r="O181" s="507"/>
      <c r="P181" s="508"/>
    </row>
    <row r="182" spans="1:16" ht="13.5" x14ac:dyDescent="0.2">
      <c r="A182" s="872"/>
      <c r="B182" s="529" t="s">
        <v>147</v>
      </c>
      <c r="C182" s="510" t="str">
        <f>IF(D69="","",D69)</f>
        <v/>
      </c>
      <c r="D182" s="511" t="str">
        <f>IF(G119="","",G119)</f>
        <v/>
      </c>
      <c r="E182" s="511" t="str">
        <f>IF(O119="","",O119)</f>
        <v/>
      </c>
      <c r="F182" s="512" t="str">
        <f>IF(P119="","",P119)</f>
        <v/>
      </c>
      <c r="G182" s="513" t="str">
        <f>IF(I119="","",I119)</f>
        <v/>
      </c>
      <c r="H182" s="514" t="str">
        <f>IF(J119="","",J119)</f>
        <v/>
      </c>
      <c r="I182" s="514" t="str">
        <f>IF(K119="","",K119)</f>
        <v/>
      </c>
      <c r="J182" s="514" t="str">
        <f>IF(L119="","",L119)</f>
        <v/>
      </c>
      <c r="K182" s="515" t="str">
        <f>IF(M119="","",M119)</f>
        <v/>
      </c>
      <c r="L182" s="516" t="str">
        <f>CONCATENATE(L69," ",M69," ",N69)</f>
        <v xml:space="preserve">  </v>
      </c>
      <c r="M182" s="467"/>
      <c r="N182" s="468"/>
      <c r="O182" s="469"/>
      <c r="P182" s="470"/>
    </row>
    <row r="183" spans="1:16" ht="13.5" x14ac:dyDescent="0.25">
      <c r="A183" s="872"/>
      <c r="B183" s="530" t="s">
        <v>276</v>
      </c>
      <c r="C183" s="497">
        <f>C120</f>
        <v>0</v>
      </c>
      <c r="D183" s="498">
        <f>D120</f>
        <v>0</v>
      </c>
      <c r="E183" s="499"/>
      <c r="F183" s="500" t="s">
        <v>290</v>
      </c>
      <c r="G183" s="501" t="str">
        <f>IF(I120="IGEN","IGEN","")</f>
        <v/>
      </c>
      <c r="H183" s="502" t="str">
        <f>IF(J120="IGEN","IGEN","")</f>
        <v/>
      </c>
      <c r="I183" s="502" t="str">
        <f>IF(K120="IGEN","IGEN","")</f>
        <v/>
      </c>
      <c r="J183" s="502" t="str">
        <f>IF(L120="IGEN","IGEN","")</f>
        <v/>
      </c>
      <c r="K183" s="503" t="str">
        <f>IF(M120="IGEN","IGEN","")</f>
        <v/>
      </c>
      <c r="L183" s="504"/>
      <c r="M183" s="505"/>
      <c r="N183" s="506"/>
      <c r="O183" s="507"/>
      <c r="P183" s="508"/>
    </row>
    <row r="184" spans="1:16" ht="13.5" x14ac:dyDescent="0.2">
      <c r="A184" s="872"/>
      <c r="B184" s="529" t="s">
        <v>148</v>
      </c>
      <c r="C184" s="510" t="str">
        <f>IF(D70="","",D70)</f>
        <v/>
      </c>
      <c r="D184" s="511" t="str">
        <f>IF(G121="","",G121)</f>
        <v/>
      </c>
      <c r="E184" s="511" t="str">
        <f>IF(O121="","",O121)</f>
        <v/>
      </c>
      <c r="F184" s="512" t="str">
        <f>IF(P121="","",P121)</f>
        <v/>
      </c>
      <c r="G184" s="513" t="str">
        <f>IF(I121="","",I121)</f>
        <v/>
      </c>
      <c r="H184" s="514" t="str">
        <f>IF(J121="","",J121)</f>
        <v/>
      </c>
      <c r="I184" s="514" t="str">
        <f>IF(K121="","",K121)</f>
        <v/>
      </c>
      <c r="J184" s="514" t="str">
        <f>IF(L121="","",L121)</f>
        <v/>
      </c>
      <c r="K184" s="515" t="str">
        <f>IF(M121="","",M121)</f>
        <v/>
      </c>
      <c r="L184" s="516" t="str">
        <f>CONCATENATE(L70," ",M70," ",N70)</f>
        <v xml:space="preserve">  </v>
      </c>
      <c r="M184" s="467"/>
      <c r="N184" s="468"/>
      <c r="O184" s="469"/>
      <c r="P184" s="470"/>
    </row>
    <row r="185" spans="1:16" ht="13.5" x14ac:dyDescent="0.25">
      <c r="A185" s="872"/>
      <c r="B185" s="530" t="s">
        <v>276</v>
      </c>
      <c r="C185" s="497">
        <f>C122</f>
        <v>0</v>
      </c>
      <c r="D185" s="498">
        <f>D122</f>
        <v>0</v>
      </c>
      <c r="E185" s="499"/>
      <c r="F185" s="500" t="s">
        <v>290</v>
      </c>
      <c r="G185" s="501" t="str">
        <f>IF(I122="IGEN","IGEN","")</f>
        <v/>
      </c>
      <c r="H185" s="502" t="str">
        <f>IF(J122="IGEN","IGEN","")</f>
        <v/>
      </c>
      <c r="I185" s="502" t="str">
        <f>IF(K122="IGEN","IGEN","")</f>
        <v/>
      </c>
      <c r="J185" s="502" t="str">
        <f>IF(L122="IGEN","IGEN","")</f>
        <v/>
      </c>
      <c r="K185" s="503" t="str">
        <f>IF(M122="IGEN","IGEN","")</f>
        <v/>
      </c>
      <c r="L185" s="504"/>
      <c r="M185" s="505"/>
      <c r="N185" s="506"/>
      <c r="O185" s="507"/>
      <c r="P185" s="508"/>
    </row>
    <row r="186" spans="1:16" ht="13.5" x14ac:dyDescent="0.2">
      <c r="A186" s="872"/>
      <c r="B186" s="529" t="s">
        <v>149</v>
      </c>
      <c r="C186" s="510" t="str">
        <f>IF(D71="","",D71)</f>
        <v/>
      </c>
      <c r="D186" s="511" t="str">
        <f>IF(G123="","",G123)</f>
        <v/>
      </c>
      <c r="E186" s="511" t="str">
        <f>IF(O123="","",O123)</f>
        <v/>
      </c>
      <c r="F186" s="512" t="str">
        <f>IF(P123="","",P123)</f>
        <v/>
      </c>
      <c r="G186" s="513" t="str">
        <f>IF(I123="","",I123)</f>
        <v/>
      </c>
      <c r="H186" s="514" t="str">
        <f>IF(J123="","",J123)</f>
        <v/>
      </c>
      <c r="I186" s="514" t="str">
        <f>IF(K123="","",K123)</f>
        <v/>
      </c>
      <c r="J186" s="514" t="str">
        <f>IF(L123="","",L123)</f>
        <v/>
      </c>
      <c r="K186" s="515" t="str">
        <f>IF(M123="","",M123)</f>
        <v/>
      </c>
      <c r="L186" s="516" t="str">
        <f>CONCATENATE(L71," ",M71," ",N71)</f>
        <v xml:space="preserve">  </v>
      </c>
      <c r="M186" s="467"/>
      <c r="N186" s="468"/>
      <c r="O186" s="469"/>
      <c r="P186" s="470"/>
    </row>
    <row r="187" spans="1:16" ht="13.5" x14ac:dyDescent="0.25">
      <c r="A187" s="872"/>
      <c r="B187" s="530" t="s">
        <v>276</v>
      </c>
      <c r="C187" s="497">
        <f>C124</f>
        <v>0</v>
      </c>
      <c r="D187" s="498">
        <f>D124</f>
        <v>0</v>
      </c>
      <c r="E187" s="499"/>
      <c r="F187" s="500" t="s">
        <v>290</v>
      </c>
      <c r="G187" s="501" t="str">
        <f>IF(I124="IGEN","IGEN","")</f>
        <v/>
      </c>
      <c r="H187" s="502" t="str">
        <f>IF(J124="IGEN","IGEN","")</f>
        <v/>
      </c>
      <c r="I187" s="502" t="str">
        <f>IF(K124="IGEN","IGEN","")</f>
        <v/>
      </c>
      <c r="J187" s="502" t="str">
        <f>IF(L124="IGEN","IGEN","")</f>
        <v/>
      </c>
      <c r="K187" s="503" t="str">
        <f>IF(M124="IGEN","IGEN","")</f>
        <v/>
      </c>
      <c r="L187" s="504"/>
      <c r="M187" s="505"/>
      <c r="N187" s="506"/>
      <c r="O187" s="507"/>
      <c r="P187" s="508"/>
    </row>
    <row r="188" spans="1:16" ht="13.5" x14ac:dyDescent="0.2">
      <c r="A188" s="872"/>
      <c r="B188" s="460" t="s">
        <v>150</v>
      </c>
      <c r="C188" s="461" t="str">
        <f>IF(D72="","",D72)</f>
        <v/>
      </c>
      <c r="D188" s="462" t="str">
        <f>IF(G125="","",G125)</f>
        <v/>
      </c>
      <c r="E188" s="462" t="str">
        <f>IF(O125="","",O125)</f>
        <v/>
      </c>
      <c r="F188" s="462" t="str">
        <f>IF(P125="","",P125)</f>
        <v/>
      </c>
      <c r="G188" s="463" t="str">
        <f>IF(I125="","",I125)</f>
        <v/>
      </c>
      <c r="H188" s="464" t="str">
        <f>IF(J125="","",J125)</f>
        <v/>
      </c>
      <c r="I188" s="464" t="str">
        <f>IF(K125="","",K125)</f>
        <v/>
      </c>
      <c r="J188" s="464" t="str">
        <f>IF(L125="","",L125)</f>
        <v/>
      </c>
      <c r="K188" s="465" t="str">
        <f>IF(M125="","",M125)</f>
        <v/>
      </c>
      <c r="L188" s="466" t="str">
        <f>CONCATENATE(L72," ",M72," ",N72)</f>
        <v xml:space="preserve">  </v>
      </c>
      <c r="M188" s="467"/>
      <c r="N188" s="468"/>
      <c r="O188" s="469"/>
      <c r="P188" s="470"/>
    </row>
    <row r="189" spans="1:16" ht="13.5" x14ac:dyDescent="0.2">
      <c r="A189" s="872"/>
      <c r="B189" s="471" t="s">
        <v>276</v>
      </c>
      <c r="C189" s="472">
        <f>C126</f>
        <v>0</v>
      </c>
      <c r="D189" s="473">
        <f>D126</f>
        <v>0</v>
      </c>
      <c r="E189" s="474"/>
      <c r="F189" s="475" t="s">
        <v>290</v>
      </c>
      <c r="G189" s="476" t="str">
        <f>IF(I126="IGEN","IGEN","")</f>
        <v/>
      </c>
      <c r="H189" s="477" t="str">
        <f>IF(J126="IGEN","IGEN","")</f>
        <v/>
      </c>
      <c r="I189" s="477" t="str">
        <f>IF(K126="IGEN","IGEN","")</f>
        <v/>
      </c>
      <c r="J189" s="477" t="str">
        <f>IF(L126="IGEN","IGEN","")</f>
        <v/>
      </c>
      <c r="K189" s="478" t="str">
        <f>IF(M126="IGEN","IGEN","")</f>
        <v/>
      </c>
      <c r="L189" s="479"/>
      <c r="M189" s="480"/>
      <c r="N189" s="481"/>
      <c r="O189" s="482"/>
      <c r="P189" s="483"/>
    </row>
    <row r="190" spans="1:16" ht="13.5" x14ac:dyDescent="0.2">
      <c r="A190" s="872"/>
      <c r="B190" s="529" t="s">
        <v>151</v>
      </c>
      <c r="C190" s="510" t="str">
        <f>IF(D73="","",D73)</f>
        <v/>
      </c>
      <c r="D190" s="511" t="str">
        <f>IF(G127="","",G127)</f>
        <v/>
      </c>
      <c r="E190" s="511" t="str">
        <f>IF(O127="","",O127)</f>
        <v/>
      </c>
      <c r="F190" s="512" t="str">
        <f>IF(P127="","",P127)</f>
        <v/>
      </c>
      <c r="G190" s="513" t="str">
        <f>IF(I127="","",I127)</f>
        <v/>
      </c>
      <c r="H190" s="514" t="str">
        <f>IF(J127="","",J127)</f>
        <v/>
      </c>
      <c r="I190" s="514" t="str">
        <f>IF(K127="","",K127)</f>
        <v/>
      </c>
      <c r="J190" s="514" t="str">
        <f>IF(L127="","",L127)</f>
        <v/>
      </c>
      <c r="K190" s="515" t="str">
        <f>IF(M127="","",M127)</f>
        <v/>
      </c>
      <c r="L190" s="516" t="str">
        <f>CONCATENATE(L73," ",M73," ",N73)</f>
        <v xml:space="preserve">  </v>
      </c>
      <c r="M190" s="467"/>
      <c r="N190" s="468"/>
      <c r="O190" s="469"/>
      <c r="P190" s="470"/>
    </row>
    <row r="191" spans="1:16" ht="13.5" x14ac:dyDescent="0.25">
      <c r="A191" s="872"/>
      <c r="B191" s="530" t="s">
        <v>276</v>
      </c>
      <c r="C191" s="497">
        <f>C128</f>
        <v>0</v>
      </c>
      <c r="D191" s="498">
        <f>D128</f>
        <v>0</v>
      </c>
      <c r="E191" s="499"/>
      <c r="F191" s="500" t="s">
        <v>290</v>
      </c>
      <c r="G191" s="501" t="str">
        <f>IF(I128="IGEN","IGEN","")</f>
        <v/>
      </c>
      <c r="H191" s="502" t="str">
        <f>IF(J128="IGEN","IGEN","")</f>
        <v/>
      </c>
      <c r="I191" s="502" t="str">
        <f>IF(K128="IGEN","IGEN","")</f>
        <v/>
      </c>
      <c r="J191" s="502" t="str">
        <f>IF(L128="IGEN","IGEN","")</f>
        <v/>
      </c>
      <c r="K191" s="503" t="str">
        <f>IF(M128="IGEN","IGEN","")</f>
        <v/>
      </c>
      <c r="L191" s="504"/>
      <c r="M191" s="505"/>
      <c r="N191" s="506"/>
      <c r="O191" s="507"/>
      <c r="P191" s="508"/>
    </row>
    <row r="192" spans="1:16" ht="13.5" x14ac:dyDescent="0.2">
      <c r="A192" s="872"/>
      <c r="B192" s="529" t="s">
        <v>152</v>
      </c>
      <c r="C192" s="510" t="str">
        <f>IF(D74="","",D74)</f>
        <v/>
      </c>
      <c r="D192" s="511" t="str">
        <f>IF(G129="","",G129)</f>
        <v/>
      </c>
      <c r="E192" s="511" t="str">
        <f>IF(O129="","",O129)</f>
        <v/>
      </c>
      <c r="F192" s="512" t="str">
        <f>IF(P129="","",P129)</f>
        <v/>
      </c>
      <c r="G192" s="513" t="str">
        <f>IF(I129="","",I129)</f>
        <v/>
      </c>
      <c r="H192" s="514" t="str">
        <f>IF(J129="","",J129)</f>
        <v/>
      </c>
      <c r="I192" s="514" t="str">
        <f>IF(K129="","",K129)</f>
        <v/>
      </c>
      <c r="J192" s="514" t="str">
        <f>IF(L129="","",L129)</f>
        <v/>
      </c>
      <c r="K192" s="515" t="str">
        <f>IF(M129="","",M129)</f>
        <v/>
      </c>
      <c r="L192" s="516" t="str">
        <f>CONCATENATE(L74," ",M74," ",N74)</f>
        <v xml:space="preserve">  </v>
      </c>
      <c r="M192" s="467"/>
      <c r="N192" s="468"/>
      <c r="O192" s="469"/>
      <c r="P192" s="470"/>
    </row>
    <row r="193" spans="1:16" ht="13.5" x14ac:dyDescent="0.25">
      <c r="A193" s="872"/>
      <c r="B193" s="530" t="s">
        <v>276</v>
      </c>
      <c r="C193" s="497">
        <f>C130</f>
        <v>0</v>
      </c>
      <c r="D193" s="498">
        <f>D130</f>
        <v>0</v>
      </c>
      <c r="E193" s="499"/>
      <c r="F193" s="500" t="s">
        <v>290</v>
      </c>
      <c r="G193" s="501" t="str">
        <f>IF(I130="IGEN","IGEN","")</f>
        <v/>
      </c>
      <c r="H193" s="502" t="str">
        <f>IF(J130="IGEN","IGEN","")</f>
        <v/>
      </c>
      <c r="I193" s="502" t="str">
        <f>IF(K130="IGEN","IGEN","")</f>
        <v/>
      </c>
      <c r="J193" s="502" t="str">
        <f>IF(L130="IGEN","IGEN","")</f>
        <v/>
      </c>
      <c r="K193" s="503" t="str">
        <f>IF(M130="IGEN","IGEN","")</f>
        <v/>
      </c>
      <c r="L193" s="504"/>
      <c r="M193" s="505"/>
      <c r="N193" s="506"/>
      <c r="O193" s="507"/>
      <c r="P193" s="508"/>
    </row>
    <row r="194" spans="1:16" ht="13.5" x14ac:dyDescent="0.2">
      <c r="A194" s="872"/>
      <c r="B194" s="529" t="s">
        <v>153</v>
      </c>
      <c r="C194" s="510" t="str">
        <f>IF(D75="","",D75)</f>
        <v/>
      </c>
      <c r="D194" s="511" t="str">
        <f>IF(G131="","",G131)</f>
        <v/>
      </c>
      <c r="E194" s="511" t="str">
        <f>IF(O131="","",O131)</f>
        <v/>
      </c>
      <c r="F194" s="512" t="str">
        <f>IF(P131="","",P131)</f>
        <v/>
      </c>
      <c r="G194" s="513" t="str">
        <f>IF(I131="","",I131)</f>
        <v/>
      </c>
      <c r="H194" s="514" t="str">
        <f>IF(J131="","",J131)</f>
        <v/>
      </c>
      <c r="I194" s="514" t="str">
        <f>IF(K131="","",K131)</f>
        <v/>
      </c>
      <c r="J194" s="514" t="str">
        <f>IF(L131="","",L131)</f>
        <v/>
      </c>
      <c r="K194" s="515" t="str">
        <f>IF(M131="","",M131)</f>
        <v/>
      </c>
      <c r="L194" s="516" t="str">
        <f>CONCATENATE(L75," ",M75," ",N75)</f>
        <v xml:space="preserve">  </v>
      </c>
      <c r="M194" s="467"/>
      <c r="N194" s="468"/>
      <c r="O194" s="469"/>
      <c r="P194" s="470"/>
    </row>
    <row r="195" spans="1:16" ht="13.5" x14ac:dyDescent="0.25">
      <c r="A195" s="872"/>
      <c r="B195" s="530" t="s">
        <v>276</v>
      </c>
      <c r="C195" s="497">
        <f>C132</f>
        <v>0</v>
      </c>
      <c r="D195" s="498">
        <f>D132</f>
        <v>0</v>
      </c>
      <c r="E195" s="499"/>
      <c r="F195" s="500" t="s">
        <v>290</v>
      </c>
      <c r="G195" s="501" t="str">
        <f>IF(I132="IGEN","IGEN","")</f>
        <v/>
      </c>
      <c r="H195" s="502" t="str">
        <f>IF(J132="IGEN","IGEN","")</f>
        <v/>
      </c>
      <c r="I195" s="502" t="str">
        <f>IF(K132="IGEN","IGEN","")</f>
        <v/>
      </c>
      <c r="J195" s="502" t="str">
        <f>IF(L132="IGEN","IGEN","")</f>
        <v/>
      </c>
      <c r="K195" s="503" t="str">
        <f>IF(M132="IGEN","IGEN","")</f>
        <v/>
      </c>
      <c r="L195" s="504"/>
      <c r="M195" s="505"/>
      <c r="N195" s="506"/>
      <c r="O195" s="507"/>
      <c r="P195" s="508"/>
    </row>
    <row r="196" spans="1:16" ht="13.5" x14ac:dyDescent="0.2">
      <c r="A196" s="872"/>
      <c r="B196" s="531" t="s">
        <v>154</v>
      </c>
      <c r="C196" s="510" t="str">
        <f>IF(D76="","",D76)</f>
        <v/>
      </c>
      <c r="D196" s="511" t="str">
        <f>IF(G133="","",G133)</f>
        <v/>
      </c>
      <c r="E196" s="511" t="str">
        <f>IF(O133="","",O133)</f>
        <v/>
      </c>
      <c r="F196" s="512" t="str">
        <f>IF(P133="","",P133)</f>
        <v/>
      </c>
      <c r="G196" s="513" t="str">
        <f>IF(I133="","",I133)</f>
        <v/>
      </c>
      <c r="H196" s="514" t="str">
        <f>IF(J133="","",J133)</f>
        <v/>
      </c>
      <c r="I196" s="514" t="str">
        <f>IF(K133="","",K133)</f>
        <v/>
      </c>
      <c r="J196" s="514" t="str">
        <f>IF(L133="","",L133)</f>
        <v/>
      </c>
      <c r="K196" s="515" t="str">
        <f>IF(M133="","",M133)</f>
        <v/>
      </c>
      <c r="L196" s="516" t="str">
        <f>CONCATENATE(L76," ",M76," ",N76)</f>
        <v xml:space="preserve">  </v>
      </c>
      <c r="M196" s="467"/>
      <c r="N196" s="468"/>
      <c r="O196" s="469"/>
      <c r="P196" s="470"/>
    </row>
    <row r="197" spans="1:16" ht="13.5" x14ac:dyDescent="0.25">
      <c r="A197" s="872"/>
      <c r="B197" s="532" t="s">
        <v>276</v>
      </c>
      <c r="C197" s="497">
        <f>C134</f>
        <v>0</v>
      </c>
      <c r="D197" s="498">
        <f>D134</f>
        <v>0</v>
      </c>
      <c r="E197" s="499"/>
      <c r="F197" s="500" t="s">
        <v>290</v>
      </c>
      <c r="G197" s="501" t="str">
        <f>IF(I134="IGEN","IGEN","")</f>
        <v/>
      </c>
      <c r="H197" s="502" t="str">
        <f>IF(J134="IGEN","IGEN","")</f>
        <v/>
      </c>
      <c r="I197" s="502" t="str">
        <f>IF(K134="IGEN","IGEN","")</f>
        <v/>
      </c>
      <c r="J197" s="502" t="str">
        <f>IF(L134="IGEN","IGEN","")</f>
        <v/>
      </c>
      <c r="K197" s="503" t="str">
        <f>IF(M134="IGEN","IGEN","")</f>
        <v/>
      </c>
      <c r="L197" s="504"/>
      <c r="M197" s="505"/>
      <c r="N197" s="506"/>
      <c r="O197" s="507"/>
      <c r="P197" s="508"/>
    </row>
    <row r="198" spans="1:16" ht="13.5" x14ac:dyDescent="0.2">
      <c r="A198" s="872"/>
      <c r="B198" s="529" t="s">
        <v>155</v>
      </c>
      <c r="C198" s="510" t="str">
        <f>IF(D77="","",D77)</f>
        <v/>
      </c>
      <c r="D198" s="511" t="str">
        <f>IF(G135="","",G135)</f>
        <v/>
      </c>
      <c r="E198" s="511" t="str">
        <f>IF(O135="","",O135)</f>
        <v/>
      </c>
      <c r="F198" s="512" t="str">
        <f>IF(P135="","",P135)</f>
        <v/>
      </c>
      <c r="G198" s="513" t="str">
        <f>IF(I135="","",I135)</f>
        <v/>
      </c>
      <c r="H198" s="514" t="str">
        <f>IF(J135="","",J135)</f>
        <v/>
      </c>
      <c r="I198" s="514" t="str">
        <f>IF(K135="","",K135)</f>
        <v/>
      </c>
      <c r="J198" s="514" t="str">
        <f>IF(L135="","",L135)</f>
        <v/>
      </c>
      <c r="K198" s="515" t="str">
        <f>IF(M135="","",M135)</f>
        <v/>
      </c>
      <c r="L198" s="516" t="str">
        <f>CONCATENATE(L77," ",M77," ",N77)</f>
        <v xml:space="preserve">  </v>
      </c>
      <c r="M198" s="467"/>
      <c r="N198" s="468"/>
      <c r="O198" s="469"/>
      <c r="P198" s="470"/>
    </row>
    <row r="199" spans="1:16" ht="13.5" x14ac:dyDescent="0.25">
      <c r="A199" s="872"/>
      <c r="B199" s="530" t="s">
        <v>276</v>
      </c>
      <c r="C199" s="497">
        <f>C136</f>
        <v>0</v>
      </c>
      <c r="D199" s="498">
        <f>D136</f>
        <v>0</v>
      </c>
      <c r="E199" s="499"/>
      <c r="F199" s="500" t="s">
        <v>290</v>
      </c>
      <c r="G199" s="501" t="str">
        <f>IF(I136="IGEN","IGEN","")</f>
        <v/>
      </c>
      <c r="H199" s="502" t="str">
        <f>IF(J136="IGEN","IGEN","")</f>
        <v/>
      </c>
      <c r="I199" s="502" t="str">
        <f>IF(K136="IGEN","IGEN","")</f>
        <v/>
      </c>
      <c r="J199" s="502" t="str">
        <f>IF(L136="IGEN","IGEN","")</f>
        <v/>
      </c>
      <c r="K199" s="503" t="str">
        <f>IF(M136="IGEN","IGEN","")</f>
        <v/>
      </c>
      <c r="L199" s="504"/>
      <c r="M199" s="505"/>
      <c r="N199" s="506"/>
      <c r="O199" s="507"/>
      <c r="P199" s="508"/>
    </row>
    <row r="200" spans="1:16" ht="13.5" x14ac:dyDescent="0.2">
      <c r="A200" s="872"/>
      <c r="B200" s="529" t="s">
        <v>156</v>
      </c>
      <c r="C200" s="510" t="str">
        <f>IF(D78="","",D78)</f>
        <v/>
      </c>
      <c r="D200" s="511" t="str">
        <f>IF(G137="","",G137)</f>
        <v/>
      </c>
      <c r="E200" s="511" t="str">
        <f>IF(O137="","",O137)</f>
        <v/>
      </c>
      <c r="F200" s="512" t="str">
        <f>IF(P137="","",P137)</f>
        <v/>
      </c>
      <c r="G200" s="513" t="str">
        <f>IF(I137="","",I137)</f>
        <v/>
      </c>
      <c r="H200" s="514" t="str">
        <f>IF(J137="","",J137)</f>
        <v/>
      </c>
      <c r="I200" s="514" t="str">
        <f>IF(K137="","",K137)</f>
        <v/>
      </c>
      <c r="J200" s="514" t="str">
        <f>IF(L137="","",L137)</f>
        <v/>
      </c>
      <c r="K200" s="515" t="str">
        <f>IF(M137="","",M137)</f>
        <v/>
      </c>
      <c r="L200" s="516" t="str">
        <f>CONCATENATE(L78," ",M78," ",N78)</f>
        <v xml:space="preserve">  </v>
      </c>
      <c r="M200" s="467"/>
      <c r="N200" s="468"/>
      <c r="O200" s="469"/>
      <c r="P200" s="470"/>
    </row>
    <row r="201" spans="1:16" ht="13.5" x14ac:dyDescent="0.25">
      <c r="A201" s="872"/>
      <c r="B201" s="530" t="s">
        <v>276</v>
      </c>
      <c r="C201" s="497">
        <f>C138</f>
        <v>0</v>
      </c>
      <c r="D201" s="498">
        <f>D138</f>
        <v>0</v>
      </c>
      <c r="E201" s="499"/>
      <c r="F201" s="500" t="s">
        <v>290</v>
      </c>
      <c r="G201" s="501" t="str">
        <f>IF(I138="IGEN","IGEN","")</f>
        <v/>
      </c>
      <c r="H201" s="502" t="str">
        <f>IF(J138="IGEN","IGEN","")</f>
        <v/>
      </c>
      <c r="I201" s="502" t="str">
        <f>IF(K138="IGEN","IGEN","")</f>
        <v/>
      </c>
      <c r="J201" s="502" t="str">
        <f>IF(L138="IGEN","IGEN","")</f>
        <v/>
      </c>
      <c r="K201" s="503" t="str">
        <f>IF(M138="IGEN","IGEN","")</f>
        <v/>
      </c>
      <c r="L201" s="504"/>
      <c r="M201" s="505"/>
      <c r="N201" s="506"/>
      <c r="O201" s="507"/>
      <c r="P201" s="508"/>
    </row>
    <row r="202" spans="1:16" ht="13.5" x14ac:dyDescent="0.2">
      <c r="A202" s="872"/>
      <c r="B202" s="509" t="s">
        <v>157</v>
      </c>
      <c r="C202" s="510" t="str">
        <f>IF(D79="","",D79)</f>
        <v/>
      </c>
      <c r="D202" s="511" t="str">
        <f>IF(G139="","",G139)</f>
        <v/>
      </c>
      <c r="E202" s="511" t="str">
        <f>IF(O139="","",O139)</f>
        <v/>
      </c>
      <c r="F202" s="512" t="str">
        <f>IF(P139="","",P139)</f>
        <v/>
      </c>
      <c r="G202" s="513" t="str">
        <f>IF(I139="","",I139)</f>
        <v/>
      </c>
      <c r="H202" s="514" t="str">
        <f>IF(J139="","",J139)</f>
        <v/>
      </c>
      <c r="I202" s="514" t="str">
        <f>IF(K139="","",K139)</f>
        <v/>
      </c>
      <c r="J202" s="514" t="str">
        <f>IF(L139="","",L139)</f>
        <v/>
      </c>
      <c r="K202" s="515" t="str">
        <f>IF(M139="","",M139)</f>
        <v/>
      </c>
      <c r="L202" s="516" t="str">
        <f>CONCATENATE(L79," ",M79," ",N79)</f>
        <v xml:space="preserve">  </v>
      </c>
      <c r="M202" s="467"/>
      <c r="N202" s="468"/>
      <c r="O202" s="469"/>
      <c r="P202" s="470"/>
    </row>
    <row r="203" spans="1:16" ht="13.5" x14ac:dyDescent="0.25">
      <c r="A203" s="872"/>
      <c r="B203" s="530" t="s">
        <v>276</v>
      </c>
      <c r="C203" s="497">
        <f>C140</f>
        <v>0</v>
      </c>
      <c r="D203" s="498">
        <f>D140</f>
        <v>0</v>
      </c>
      <c r="E203" s="499"/>
      <c r="F203" s="500" t="s">
        <v>290</v>
      </c>
      <c r="G203" s="501" t="str">
        <f>IF(I140="IGEN","IGEN","")</f>
        <v/>
      </c>
      <c r="H203" s="502" t="str">
        <f>IF(J140="IGEN","IGEN","")</f>
        <v/>
      </c>
      <c r="I203" s="502" t="str">
        <f>IF(K140="IGEN","IGEN","")</f>
        <v/>
      </c>
      <c r="J203" s="502" t="str">
        <f>IF(L140="IGEN","IGEN","")</f>
        <v/>
      </c>
      <c r="K203" s="503" t="str">
        <f>IF(M140="IGEN","IGEN","")</f>
        <v/>
      </c>
      <c r="L203" s="504"/>
      <c r="M203" s="505"/>
      <c r="N203" s="506"/>
      <c r="O203" s="507"/>
      <c r="P203" s="508"/>
    </row>
    <row r="204" spans="1:16" ht="12" customHeight="1" x14ac:dyDescent="0.2">
      <c r="A204" s="872"/>
      <c r="B204" s="529" t="s">
        <v>158</v>
      </c>
      <c r="C204" s="510" t="str">
        <f>IF(D80="","",D80)</f>
        <v/>
      </c>
      <c r="D204" s="511" t="str">
        <f>IF(G141="","",G141)</f>
        <v/>
      </c>
      <c r="E204" s="511" t="str">
        <f>IF(O141="","",O141)</f>
        <v/>
      </c>
      <c r="F204" s="512" t="str">
        <f>IF(P141="","",P141)</f>
        <v/>
      </c>
      <c r="G204" s="513" t="str">
        <f>IF(I141="","",I141)</f>
        <v/>
      </c>
      <c r="H204" s="514" t="str">
        <f>IF(J141="","",J141)</f>
        <v/>
      </c>
      <c r="I204" s="514" t="str">
        <f>IF(K141="","",K141)</f>
        <v/>
      </c>
      <c r="J204" s="514" t="str">
        <f>IF(L141="","",L141)</f>
        <v/>
      </c>
      <c r="K204" s="515" t="str">
        <f>IF(M141="","",M141)</f>
        <v/>
      </c>
      <c r="L204" s="516" t="str">
        <f>CONCATENATE(L80," ",M80," ",N80)</f>
        <v xml:space="preserve">  </v>
      </c>
      <c r="M204" s="467"/>
      <c r="N204" s="468"/>
      <c r="O204" s="469"/>
      <c r="P204" s="470"/>
    </row>
    <row r="205" spans="1:16" ht="12" customHeight="1" x14ac:dyDescent="0.25">
      <c r="A205" s="872"/>
      <c r="B205" s="530" t="s">
        <v>276</v>
      </c>
      <c r="C205" s="497">
        <f>C142</f>
        <v>0</v>
      </c>
      <c r="D205" s="498">
        <f>D142</f>
        <v>0</v>
      </c>
      <c r="E205" s="499"/>
      <c r="F205" s="500" t="s">
        <v>290</v>
      </c>
      <c r="G205" s="501" t="str">
        <f>IF(I142="IGEN","IGEN","")</f>
        <v/>
      </c>
      <c r="H205" s="502" t="str">
        <f>IF(J142="IGEN","IGEN","")</f>
        <v/>
      </c>
      <c r="I205" s="502" t="str">
        <f>IF(K142="IGEN","IGEN","")</f>
        <v/>
      </c>
      <c r="J205" s="502" t="str">
        <f>IF(L142="IGEN","IGEN","")</f>
        <v/>
      </c>
      <c r="K205" s="503" t="str">
        <f>IF(M142="IGEN","IGEN","")</f>
        <v/>
      </c>
      <c r="L205" s="504"/>
      <c r="M205" s="505"/>
      <c r="N205" s="506"/>
      <c r="O205" s="507"/>
      <c r="P205" s="508"/>
    </row>
    <row r="206" spans="1:16" ht="12" customHeight="1" x14ac:dyDescent="0.2">
      <c r="A206" s="872"/>
      <c r="B206" s="460" t="s">
        <v>159</v>
      </c>
      <c r="C206" s="461" t="str">
        <f>IF(D81="","",D81)</f>
        <v/>
      </c>
      <c r="D206" s="462" t="str">
        <f>IF(G143="","",G143)</f>
        <v/>
      </c>
      <c r="E206" s="462" t="str">
        <f>IF(O143="","",O143)</f>
        <v/>
      </c>
      <c r="F206" s="462" t="str">
        <f>IF(P143="","",P143)</f>
        <v/>
      </c>
      <c r="G206" s="463" t="str">
        <f>IF(I143="","",I143)</f>
        <v/>
      </c>
      <c r="H206" s="464" t="str">
        <f>IF(J143="","",J143)</f>
        <v/>
      </c>
      <c r="I206" s="464" t="str">
        <f>IF(K143="","",K143)</f>
        <v/>
      </c>
      <c r="J206" s="464" t="str">
        <f>IF(L143="","",L143)</f>
        <v/>
      </c>
      <c r="K206" s="465" t="str">
        <f>IF(M143="","",M143)</f>
        <v/>
      </c>
      <c r="L206" s="466" t="str">
        <f>CONCATENATE(L81," ",M81," ",N81)</f>
        <v xml:space="preserve">  </v>
      </c>
      <c r="M206" s="467"/>
      <c r="N206" s="468"/>
      <c r="O206" s="469"/>
      <c r="P206" s="470"/>
    </row>
    <row r="207" spans="1:16" ht="12" customHeight="1" x14ac:dyDescent="0.2">
      <c r="A207" s="872"/>
      <c r="B207" s="471" t="s">
        <v>276</v>
      </c>
      <c r="C207" s="472">
        <f>C144</f>
        <v>0</v>
      </c>
      <c r="D207" s="473">
        <f>D144</f>
        <v>0</v>
      </c>
      <c r="E207" s="474"/>
      <c r="F207" s="475" t="s">
        <v>290</v>
      </c>
      <c r="G207" s="476" t="str">
        <f>IF(I144="IGEN","IGEN","")</f>
        <v/>
      </c>
      <c r="H207" s="477" t="str">
        <f>IF(J144="IGEN","IGEN","")</f>
        <v/>
      </c>
      <c r="I207" s="477" t="str">
        <f>IF(K144="IGEN","IGEN","")</f>
        <v/>
      </c>
      <c r="J207" s="477" t="str">
        <f>IF(L144="IGEN","IGEN","")</f>
        <v/>
      </c>
      <c r="K207" s="478" t="str">
        <f>IF(M144="IGEN","IGEN","")</f>
        <v/>
      </c>
      <c r="L207" s="479"/>
      <c r="M207" s="480"/>
      <c r="N207" s="481"/>
      <c r="O207" s="482"/>
      <c r="P207" s="483"/>
    </row>
    <row r="208" spans="1:16" ht="12" customHeight="1" x14ac:dyDescent="0.2">
      <c r="A208" s="872"/>
      <c r="B208" s="533" t="str">
        <f>B43</f>
        <v>1. Sajátos ügyletek, egyenlegek</v>
      </c>
      <c r="C208" s="510" t="str">
        <f>IF(D83="","",D83)</f>
        <v/>
      </c>
      <c r="D208" s="511" t="str">
        <f>IF(G145="","",G145)</f>
        <v/>
      </c>
      <c r="E208" s="511" t="str">
        <f>IF(O145="","",O145)</f>
        <v/>
      </c>
      <c r="F208" s="512" t="str">
        <f>IF(P145="","",P145)</f>
        <v/>
      </c>
      <c r="G208" s="513" t="str">
        <f>IF(I145="","",I145)</f>
        <v/>
      </c>
      <c r="H208" s="514" t="str">
        <f>IF(J145="","",J145)</f>
        <v/>
      </c>
      <c r="I208" s="514" t="str">
        <f>IF(K145="","",K145)</f>
        <v/>
      </c>
      <c r="J208" s="514" t="str">
        <f>IF(L145="","",L145)</f>
        <v/>
      </c>
      <c r="K208" s="515" t="str">
        <f>IF(M145="","",M145)</f>
        <v/>
      </c>
      <c r="L208" s="516" t="str">
        <f>CONCATENATE(L82," ",M82," ",N82)</f>
        <v xml:space="preserve">  </v>
      </c>
      <c r="M208" s="467"/>
      <c r="N208" s="468"/>
      <c r="O208" s="469"/>
      <c r="P208" s="470"/>
    </row>
    <row r="209" spans="1:16" ht="12" customHeight="1" x14ac:dyDescent="0.25">
      <c r="A209" s="872"/>
      <c r="B209" s="530" t="s">
        <v>276</v>
      </c>
      <c r="C209" s="497">
        <f>C146</f>
        <v>0</v>
      </c>
      <c r="D209" s="498">
        <f>D146</f>
        <v>0</v>
      </c>
      <c r="E209" s="499"/>
      <c r="F209" s="500" t="s">
        <v>290</v>
      </c>
      <c r="G209" s="501" t="str">
        <f>IF(I146="IGEN","IGEN","")</f>
        <v/>
      </c>
      <c r="H209" s="502" t="str">
        <f>IF(J146="IGEN","IGEN","")</f>
        <v/>
      </c>
      <c r="I209" s="502" t="str">
        <f>IF(K146="IGEN","IGEN","")</f>
        <v/>
      </c>
      <c r="J209" s="502" t="str">
        <f>IF(L146="IGEN","IGEN","")</f>
        <v/>
      </c>
      <c r="K209" s="503" t="str">
        <f>IF(M146="IGEN","IGEN","")</f>
        <v/>
      </c>
      <c r="L209" s="504"/>
      <c r="M209" s="505"/>
      <c r="N209" s="506"/>
      <c r="O209" s="507"/>
      <c r="P209" s="508"/>
    </row>
    <row r="210" spans="1:16" ht="12" customHeight="1" x14ac:dyDescent="0.2">
      <c r="A210" s="872"/>
      <c r="B210" s="534" t="str">
        <f>B44</f>
        <v>2. Sajátos ügyletek, egyenlegek</v>
      </c>
      <c r="C210" s="510" t="str">
        <f>IF(D83="","",D83)</f>
        <v/>
      </c>
      <c r="D210" s="511" t="str">
        <f>IF(G147="","",G147)</f>
        <v/>
      </c>
      <c r="E210" s="511" t="str">
        <f>IF(O147="","",O147)</f>
        <v/>
      </c>
      <c r="F210" s="512" t="str">
        <f>IF(P147="","",P147)</f>
        <v/>
      </c>
      <c r="G210" s="513" t="str">
        <f>IF(I147="","",I147)</f>
        <v/>
      </c>
      <c r="H210" s="514" t="str">
        <f>IF(J147="","",J147)</f>
        <v/>
      </c>
      <c r="I210" s="514" t="str">
        <f>IF(K147="","",K147)</f>
        <v/>
      </c>
      <c r="J210" s="514" t="str">
        <f>IF(L147="","",L147)</f>
        <v/>
      </c>
      <c r="K210" s="515" t="str">
        <f>IF(M147="","",M147)</f>
        <v/>
      </c>
      <c r="L210" s="516" t="str">
        <f>CONCATENATE(L83," ",M83," ",N83)</f>
        <v xml:space="preserve">  </v>
      </c>
      <c r="M210" s="467"/>
      <c r="N210" s="468"/>
      <c r="O210" s="469"/>
      <c r="P210" s="470"/>
    </row>
    <row r="211" spans="1:16" ht="12" customHeight="1" x14ac:dyDescent="0.25">
      <c r="A211" s="872"/>
      <c r="B211" s="530" t="s">
        <v>276</v>
      </c>
      <c r="C211" s="497">
        <f>C148</f>
        <v>0</v>
      </c>
      <c r="D211" s="498">
        <f>D148</f>
        <v>0</v>
      </c>
      <c r="E211" s="499"/>
      <c r="F211" s="500" t="s">
        <v>290</v>
      </c>
      <c r="G211" s="501" t="str">
        <f>IF(I148="IGEN","IGEN","")</f>
        <v/>
      </c>
      <c r="H211" s="502" t="str">
        <f>IF(J148="IGEN","IGEN","")</f>
        <v/>
      </c>
      <c r="I211" s="502" t="str">
        <f>IF(K148="IGEN","IGEN","")</f>
        <v/>
      </c>
      <c r="J211" s="502" t="str">
        <f>IF(L148="IGEN","IGEN","")</f>
        <v/>
      </c>
      <c r="K211" s="503" t="str">
        <f>IF(M148="IGEN","IGEN","")</f>
        <v/>
      </c>
      <c r="L211" s="504"/>
      <c r="M211" s="505"/>
      <c r="N211" s="506"/>
      <c r="O211" s="507"/>
      <c r="P211" s="508"/>
    </row>
    <row r="212" spans="1:16" ht="12" customHeight="1" x14ac:dyDescent="0.2">
      <c r="A212" s="872"/>
      <c r="B212" s="535" t="str">
        <f>B45</f>
        <v>3. Sajátos ügyletek, egyenlegek</v>
      </c>
      <c r="C212" s="485" t="str">
        <f>IF(D84="","",D84)</f>
        <v/>
      </c>
      <c r="D212" s="486" t="str">
        <f>IF(G149="","",G149)</f>
        <v/>
      </c>
      <c r="E212" s="486" t="str">
        <f>IF(O149="","",O149)</f>
        <v/>
      </c>
      <c r="F212" s="536" t="str">
        <f>IF(P149="","",P149)</f>
        <v/>
      </c>
      <c r="G212" s="488" t="str">
        <f>IF(I149="","",I149)</f>
        <v/>
      </c>
      <c r="H212" s="489" t="str">
        <f>IF(J149="","",J149)</f>
        <v/>
      </c>
      <c r="I212" s="489" t="str">
        <f>IF(K149="","",K149)</f>
        <v/>
      </c>
      <c r="J212" s="489" t="str">
        <f>IF(L149="","",L149)</f>
        <v/>
      </c>
      <c r="K212" s="490" t="str">
        <f>IF(M149="","",M149)</f>
        <v/>
      </c>
      <c r="L212" s="491" t="str">
        <f>CONCATENATE(L84," ",M84," ",N84)</f>
        <v xml:space="preserve">  </v>
      </c>
      <c r="M212" s="467"/>
      <c r="N212" s="468"/>
      <c r="O212" s="469"/>
      <c r="P212" s="470"/>
    </row>
    <row r="213" spans="1:16" ht="12" customHeight="1" x14ac:dyDescent="0.25">
      <c r="A213" s="872"/>
      <c r="B213" s="496" t="s">
        <v>276</v>
      </c>
      <c r="C213" s="497">
        <f>C150</f>
        <v>0</v>
      </c>
      <c r="D213" s="498">
        <f>D150</f>
        <v>0</v>
      </c>
      <c r="E213" s="499"/>
      <c r="F213" s="500" t="s">
        <v>290</v>
      </c>
      <c r="G213" s="501" t="str">
        <f>IF(I150="IGEN","IGEN","")</f>
        <v/>
      </c>
      <c r="H213" s="502" t="str">
        <f>IF(J150="IGEN","IGEN","")</f>
        <v/>
      </c>
      <c r="I213" s="502" t="str">
        <f>IF(K150="IGEN","IGEN","")</f>
        <v/>
      </c>
      <c r="J213" s="502" t="str">
        <f>IF(L150="IGEN","IGEN","")</f>
        <v/>
      </c>
      <c r="K213" s="503" t="str">
        <f>IF(M150="IGEN","IGEN","")</f>
        <v/>
      </c>
      <c r="L213" s="504"/>
      <c r="M213" s="505"/>
      <c r="N213" s="506"/>
      <c r="O213" s="507"/>
      <c r="P213" s="508"/>
    </row>
  </sheetData>
  <mergeCells count="15">
    <mergeCell ref="F156:F157"/>
    <mergeCell ref="G156:K156"/>
    <mergeCell ref="L156:L157"/>
    <mergeCell ref="M156:O156"/>
    <mergeCell ref="P156:P157"/>
    <mergeCell ref="A156:A213"/>
    <mergeCell ref="B156:B157"/>
    <mergeCell ref="C156:C157"/>
    <mergeCell ref="D156:D157"/>
    <mergeCell ref="E156:E157"/>
    <mergeCell ref="A14:A45"/>
    <mergeCell ref="M14:O14"/>
    <mergeCell ref="A56:A84"/>
    <mergeCell ref="A93:A150"/>
    <mergeCell ref="I93:M93"/>
  </mergeCells>
  <dataValidations count="5">
    <dataValidation type="list" allowBlank="1" showInputMessage="1" showErrorMessage="1" sqref="I150:M150 N149 N145 N143 N141 N139 N137 N135 N133 N131 N129 N127 N125 H119 N119 H111 N111 N115 N113 H107 N107 H101 N101 N99 H97 N97 N95 N147 I96:M96 I98:M98 H95 I148:M148 H147 H149 I146:M146 H145 I144:M144 H143 I142:M142 H141 I140:M140 H139 I138:M138 H137 I136:M136 H135 I134:M134 H133 I132:M132 H131 I130:M130 H129 I128:M128 H127 I126:M126 H125 N117 I118:M118 I120:M120 H117 N109 I110:M110 I112:M112 H109 I116:M116 H115 I114:M114 H113 N105 I106:M106 I108:M108 H105 I100:M100 H121 H99 H123 N123 N121 I122:M122 I124:M124 I102:M102 H103 N103 I104:M104" xr:uid="{00000000-0002-0000-0500-000000000000}">
      <formula1>$AB$2:$AC$2</formula1>
    </dataValidation>
    <dataValidation type="list" allowBlank="1" showInputMessage="1" showErrorMessage="1" sqref="C43:C45" xr:uid="{00000000-0002-0000-0500-000001000000}">
      <formula1>$Y$2:$AA$2</formula1>
    </dataValidation>
    <dataValidation type="list" allowBlank="1" showInputMessage="1" showErrorMessage="1" sqref="D57 E149:F149 O147 O145 O143 O141 O139 O137 O135 O133 O131 O129 O127 O125 I119:M119 O117 I111:M111 O109 O115 O113 I107:M107 O105 I101:M101 O99 E101:F101 I97:M97 D58:K84 O95 O149 E145:F145 E143:F143 E141:F141 E139:F139 E137:F137 E135:F135 E133:F133 E131:F131 E129:F129 E127:F127 E125:F125 E119:F119 O119 E111:F111 O111 E115:F115 E113:F113 E107:F107 O107 O101 I99:M99 E97:F97 O97 I95:M95 E95:F95 E147:F147 I149:M149 I145:M145 I147:M147 I143:M143 I141:M141 I139:M139 I137:M137 I135:M135 I133:M133 I131:M131 I129:M129 I127:M127 I125:M125 I117:M117 E117:F117 I109:M109 E109:F109 I115:M115 I113:M113 I105:M105 E105:F105 E99:F99 I123:M123 O121 E123:F123 O123 I121:M121 E121:F121 C51:J51 I103:M103 E103:F103 O103" xr:uid="{00000000-0002-0000-0500-000002000000}">
      <formula1>$AD$2:$AG$2</formula1>
    </dataValidation>
    <dataValidation type="list" allowBlank="1" showInputMessage="1" showErrorMessage="1" sqref="G95 G149 G97 G99 G101 G105 G107 G113 G109 G111 G115:G117 G119 G125 G127 G129 G131 G133 G135 G137 G139 G141 G143 G145 G147 G121 G123 G103" xr:uid="{00000000-0002-0000-0500-000003000000}">
      <formula1>$AI$2:$AL$2</formula1>
    </dataValidation>
    <dataValidation type="list" allowBlank="1" showInputMessage="1" showErrorMessage="1" sqref="P95 P149 P147 P145 P143 P141 P139 P137 P135 P133 P131 P129 P127 P125 P117 P119 P109 P111 P115 P113 P105 P107 P99 P101 P97 P121 P123 P103" xr:uid="{00000000-0002-0000-0500-000004000000}">
      <formula1>$AH$2:$AL$2</formula1>
    </dataValidation>
  </dataValidations>
  <hyperlinks>
    <hyperlink ref="Q3" location="TARTALOM!A1" display=" &lt; Tartalom" xr:uid="{00000000-0004-0000-0500-000000000000}"/>
    <hyperlink ref="M11" location="'KK-08-01'!A1" display="KK-08-01" xr:uid="{00000000-0004-0000-0500-000001000000}"/>
    <hyperlink ref="N11" location="'KK-08-02'!A1" display="KK-08-02" xr:uid="{00000000-0004-0000-0500-000002000000}"/>
  </hyperlinks>
  <pageMargins left="0.70866141732283505" right="0.70866141732283505" top="0.70866141732283505" bottom="0.70866141732283505" header="0.511811023622047" footer="0.511811023622047"/>
  <pageSetup paperSize="9" scale="72" fitToHeight="3" orientation="landscape" r:id="rId1"/>
  <headerFooter>
    <oddFooter>&amp;L&amp;"Arial Narrow,Normál"&amp;8&amp;F/&amp;A&amp;C &amp;"Arial Narrow,Normál"&amp;8&amp;P/&amp;N&amp;R&amp;"Arial Narrow,Normál"&amp;8DigitAudit/AuditDok</oddFooter>
  </headerFooter>
  <rowBreaks count="3" manualBreakCount="3">
    <brk id="46" max="1048575" man="1"/>
    <brk id="84" max="1048575" man="1"/>
    <brk id="151" max="104857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09"/>
  <sheetViews>
    <sheetView showGridLines="0" workbookViewId="0"/>
  </sheetViews>
  <sheetFormatPr defaultColWidth="9" defaultRowHeight="16.5" customHeight="1" x14ac:dyDescent="0.3"/>
  <cols>
    <col min="1" max="1" width="5.25" style="2" customWidth="1"/>
    <col min="2" max="2" width="10.375" style="19" customWidth="1"/>
    <col min="3" max="3" width="25.5" style="19" customWidth="1"/>
    <col min="4" max="5" width="23.25" style="19" customWidth="1"/>
    <col min="6" max="9" width="23.125" style="19" customWidth="1"/>
    <col min="10" max="10" width="9" style="541" customWidth="1"/>
    <col min="11" max="18" width="9" style="2" customWidth="1"/>
    <col min="19" max="16384" width="9" style="2"/>
  </cols>
  <sheetData>
    <row r="1" spans="1:18" x14ac:dyDescent="0.3">
      <c r="A1" s="538" t="s">
        <v>29</v>
      </c>
      <c r="B1" s="538"/>
      <c r="C1" s="538"/>
      <c r="D1" s="539"/>
      <c r="E1" s="539"/>
      <c r="F1" s="539"/>
      <c r="G1" s="539"/>
      <c r="H1" s="539"/>
      <c r="I1" s="539"/>
      <c r="J1" s="69" t="s">
        <v>34</v>
      </c>
    </row>
    <row r="2" spans="1:18" x14ac:dyDescent="0.3">
      <c r="A2" s="538"/>
      <c r="B2" s="538"/>
      <c r="C2" s="538"/>
      <c r="D2" s="539"/>
      <c r="E2" s="540"/>
      <c r="F2" s="540"/>
      <c r="G2" s="540"/>
      <c r="H2" s="540"/>
      <c r="I2" s="540"/>
      <c r="K2" s="23" t="s">
        <v>33</v>
      </c>
      <c r="O2" s="19" t="s">
        <v>291</v>
      </c>
      <c r="P2" s="19" t="s">
        <v>291</v>
      </c>
      <c r="Q2" s="19" t="s">
        <v>176</v>
      </c>
      <c r="R2" s="19" t="s">
        <v>292</v>
      </c>
    </row>
    <row r="3" spans="1:18" x14ac:dyDescent="0.3">
      <c r="A3" s="538" t="s">
        <v>293</v>
      </c>
      <c r="B3" s="538"/>
      <c r="C3" s="542"/>
      <c r="D3" s="539"/>
      <c r="E3" s="540"/>
      <c r="F3" s="540"/>
      <c r="G3" s="540"/>
      <c r="H3" s="540"/>
      <c r="I3" s="540"/>
      <c r="O3" s="19" t="s">
        <v>59</v>
      </c>
      <c r="P3" s="19" t="s">
        <v>294</v>
      </c>
      <c r="Q3" s="19" t="s">
        <v>177</v>
      </c>
      <c r="R3" s="19" t="s">
        <v>295</v>
      </c>
    </row>
    <row r="4" spans="1:18" x14ac:dyDescent="0.3">
      <c r="A4" s="543" t="str">
        <f>CONCATENATE("Ügyfél:   ",Alapa!$C$17)</f>
        <v xml:space="preserve">Ügyfél:   </v>
      </c>
      <c r="B4" s="544"/>
      <c r="C4" s="545"/>
      <c r="D4" s="546" t="s">
        <v>35</v>
      </c>
      <c r="E4" s="547"/>
      <c r="F4" s="548"/>
      <c r="G4" s="548"/>
      <c r="H4" s="549"/>
      <c r="I4" s="550"/>
      <c r="J4" s="2"/>
      <c r="O4" s="19" t="s">
        <v>296</v>
      </c>
      <c r="P4" s="19" t="s">
        <v>297</v>
      </c>
      <c r="Q4" s="19" t="s">
        <v>178</v>
      </c>
      <c r="R4" s="19" t="s">
        <v>298</v>
      </c>
    </row>
    <row r="5" spans="1:18" x14ac:dyDescent="0.3">
      <c r="A5" s="543" t="str">
        <f>CONCATENATE("Fordulónap: ",Alapa!$C$12)</f>
        <v xml:space="preserve">Fordulónap: </v>
      </c>
      <c r="B5" s="544"/>
      <c r="C5" s="545"/>
      <c r="D5" s="546" t="s">
        <v>36</v>
      </c>
      <c r="E5" s="551" t="e">
        <f>VLOOKUP(K5,Alapa!$G$2:$H$22,2)</f>
        <v>#N/A</v>
      </c>
      <c r="F5" s="78"/>
      <c r="G5" s="78"/>
      <c r="H5" s="552"/>
      <c r="I5" s="80"/>
      <c r="J5" s="19" t="s">
        <v>46</v>
      </c>
      <c r="K5" s="553">
        <v>1</v>
      </c>
      <c r="O5" s="19" t="s">
        <v>299</v>
      </c>
      <c r="P5" s="19" t="s">
        <v>300</v>
      </c>
      <c r="R5" s="19" t="s">
        <v>301</v>
      </c>
    </row>
    <row r="6" spans="1:18" ht="17.25" x14ac:dyDescent="0.3">
      <c r="A6" s="554"/>
      <c r="B6" s="555"/>
      <c r="C6" s="542"/>
      <c r="D6" s="546" t="s">
        <v>38</v>
      </c>
      <c r="E6" s="551" t="str">
        <f>IF(Alapa!$N$2=0," ",Alapa!$N$2)</f>
        <v xml:space="preserve"> </v>
      </c>
      <c r="F6" s="78"/>
      <c r="G6" s="78"/>
      <c r="H6" s="552"/>
      <c r="I6" s="80"/>
      <c r="O6" s="19" t="s">
        <v>302</v>
      </c>
      <c r="R6" s="19" t="s">
        <v>303</v>
      </c>
    </row>
    <row r="7" spans="1:18" ht="17.25" x14ac:dyDescent="0.3">
      <c r="A7" s="554"/>
      <c r="B7" s="555"/>
      <c r="C7" s="539"/>
      <c r="D7" s="24"/>
      <c r="E7" s="540"/>
      <c r="F7" s="540"/>
      <c r="G7" s="540"/>
      <c r="H7" s="540"/>
      <c r="I7" s="540"/>
      <c r="R7" s="19" t="s">
        <v>304</v>
      </c>
    </row>
    <row r="8" spans="1:18" ht="17.25" x14ac:dyDescent="0.3">
      <c r="A8" s="554"/>
      <c r="B8" s="556" t="s">
        <v>305</v>
      </c>
      <c r="C8" s="539"/>
      <c r="D8" s="539"/>
      <c r="E8" s="539"/>
      <c r="F8" s="539"/>
      <c r="G8" s="539"/>
      <c r="H8" s="539"/>
      <c r="I8" s="539"/>
      <c r="R8" s="19" t="s">
        <v>306</v>
      </c>
    </row>
    <row r="9" spans="1:18" ht="55.5" customHeight="1" x14ac:dyDescent="0.3">
      <c r="A9" s="554"/>
      <c r="B9" s="554"/>
      <c r="C9" s="897" t="s">
        <v>307</v>
      </c>
      <c r="D9" s="897"/>
      <c r="E9" s="897"/>
      <c r="F9" s="897"/>
      <c r="G9" s="558"/>
      <c r="H9" s="558"/>
      <c r="I9" s="558"/>
      <c r="R9" s="19" t="s">
        <v>308</v>
      </c>
    </row>
    <row r="10" spans="1:18" ht="17.25" x14ac:dyDescent="0.3">
      <c r="A10" s="559"/>
      <c r="B10" s="560" t="s">
        <v>309</v>
      </c>
      <c r="C10" s="539"/>
      <c r="D10" s="539"/>
      <c r="E10" s="539"/>
      <c r="F10" s="539"/>
      <c r="G10" s="539"/>
      <c r="H10" s="558"/>
      <c r="I10" s="558"/>
      <c r="R10" s="19"/>
    </row>
    <row r="11" spans="1:18" ht="17.25" x14ac:dyDescent="0.3">
      <c r="A11" s="554"/>
      <c r="B11" s="554"/>
      <c r="C11" s="557"/>
      <c r="D11" s="557"/>
      <c r="E11" s="557"/>
      <c r="F11" s="557"/>
      <c r="G11" s="558"/>
      <c r="H11" s="558"/>
      <c r="I11" s="558"/>
      <c r="R11" s="19"/>
    </row>
    <row r="12" spans="1:18" x14ac:dyDescent="0.3">
      <c r="A12" s="561" t="s">
        <v>310</v>
      </c>
      <c r="B12" s="562" t="s">
        <v>10</v>
      </c>
      <c r="C12" s="563"/>
      <c r="D12" s="563"/>
      <c r="E12" s="564" t="s">
        <v>311</v>
      </c>
      <c r="F12" s="564" t="s">
        <v>312</v>
      </c>
      <c r="G12" s="564" t="s">
        <v>313</v>
      </c>
      <c r="H12" s="558"/>
      <c r="I12" s="558"/>
      <c r="R12" s="19"/>
    </row>
    <row r="13" spans="1:18" x14ac:dyDescent="0.3">
      <c r="A13" s="565">
        <f>A31</f>
        <v>1</v>
      </c>
      <c r="B13" s="566" t="str">
        <f>B31</f>
        <v>A megbízás jellemzői</v>
      </c>
      <c r="C13" s="563"/>
      <c r="D13" s="563"/>
      <c r="E13" s="567" t="s">
        <v>296</v>
      </c>
      <c r="F13" s="568"/>
      <c r="G13" s="568"/>
      <c r="H13" s="558"/>
      <c r="I13" s="558"/>
      <c r="R13" s="19"/>
    </row>
    <row r="14" spans="1:18" x14ac:dyDescent="0.3">
      <c r="A14" s="569">
        <f>A104</f>
        <v>2</v>
      </c>
      <c r="B14" s="570" t="str">
        <f>B104</f>
        <v>Lényegességi küszübértékek</v>
      </c>
      <c r="C14" s="563"/>
      <c r="D14" s="563"/>
      <c r="E14" s="567" t="s">
        <v>296</v>
      </c>
      <c r="F14" s="568"/>
      <c r="G14" s="568"/>
      <c r="H14" s="558"/>
      <c r="I14" s="558"/>
      <c r="R14" s="19"/>
    </row>
    <row r="15" spans="1:18" x14ac:dyDescent="0.3">
      <c r="A15" s="569">
        <f>A118</f>
        <v>3</v>
      </c>
      <c r="B15" s="566" t="str">
        <f>B118</f>
        <v>A kockázatok felmérése és a vizsgálati módszerek meghatározására.</v>
      </c>
      <c r="C15" s="563"/>
      <c r="D15" s="563"/>
      <c r="E15" s="567" t="s">
        <v>296</v>
      </c>
      <c r="F15" s="568"/>
      <c r="G15" s="568"/>
      <c r="H15" s="558"/>
      <c r="I15" s="558"/>
      <c r="R15" s="19"/>
    </row>
    <row r="16" spans="1:18" x14ac:dyDescent="0.3">
      <c r="A16" s="569">
        <f t="shared" ref="A16:B18" si="0">A133</f>
        <v>4</v>
      </c>
      <c r="B16" s="566" t="str">
        <f t="shared" si="0"/>
        <v>Kapcsolt vállalkozások felmérése</v>
      </c>
      <c r="C16" s="563"/>
      <c r="D16" s="563"/>
      <c r="E16" s="567" t="s">
        <v>296</v>
      </c>
      <c r="F16" s="568"/>
      <c r="G16" s="568"/>
      <c r="H16" s="558"/>
      <c r="I16" s="558"/>
      <c r="R16" s="19"/>
    </row>
    <row r="17" spans="1:18" x14ac:dyDescent="0.3">
      <c r="A17" s="569">
        <f t="shared" si="0"/>
        <v>5</v>
      </c>
      <c r="B17" s="566" t="str">
        <f t="shared" si="0"/>
        <v>Szabályozottság ellenőrzési teszt</v>
      </c>
      <c r="C17" s="563"/>
      <c r="D17" s="563"/>
      <c r="E17" s="567" t="s">
        <v>296</v>
      </c>
      <c r="F17" s="568"/>
      <c r="G17" s="568"/>
      <c r="H17" s="558"/>
      <c r="I17" s="558"/>
      <c r="R17" s="19"/>
    </row>
    <row r="18" spans="1:18" x14ac:dyDescent="0.3">
      <c r="A18" s="569">
        <f t="shared" si="0"/>
        <v>6</v>
      </c>
      <c r="B18" s="566" t="str">
        <f t="shared" si="0"/>
        <v xml:space="preserve">Számviteli rendszer felmérése </v>
      </c>
      <c r="C18" s="563"/>
      <c r="D18" s="563"/>
      <c r="E18" s="567" t="s">
        <v>296</v>
      </c>
      <c r="F18" s="568"/>
      <c r="G18" s="568"/>
      <c r="H18" s="558"/>
      <c r="I18" s="558"/>
      <c r="R18" s="19"/>
    </row>
    <row r="19" spans="1:18" x14ac:dyDescent="0.3">
      <c r="A19" s="569">
        <f>A137</f>
        <v>7</v>
      </c>
      <c r="B19" s="566" t="str">
        <f>B137</f>
        <v>Csalás kockázatának felmérése</v>
      </c>
      <c r="C19" s="563"/>
      <c r="D19" s="563"/>
      <c r="E19" s="567" t="s">
        <v>296</v>
      </c>
      <c r="F19" s="568"/>
      <c r="G19" s="568"/>
      <c r="H19" s="558"/>
      <c r="I19" s="558"/>
      <c r="R19" s="19"/>
    </row>
    <row r="20" spans="1:18" x14ac:dyDescent="0.3">
      <c r="A20" s="569">
        <f>A146</f>
        <v>8</v>
      </c>
      <c r="B20" s="566" t="str">
        <f>B146</f>
        <v>Belső ellenőrzési rendszer felmérése, megismerése</v>
      </c>
      <c r="C20" s="563"/>
      <c r="D20" s="563"/>
      <c r="E20" s="567" t="s">
        <v>296</v>
      </c>
      <c r="F20" s="568"/>
      <c r="G20" s="568"/>
      <c r="H20" s="558"/>
      <c r="I20" s="558"/>
      <c r="R20" s="19"/>
    </row>
    <row r="21" spans="1:18" x14ac:dyDescent="0.3">
      <c r="A21" s="569">
        <f>A151</f>
        <v>9</v>
      </c>
      <c r="B21" s="566" t="str">
        <f>B151</f>
        <v>Kockázatbecslés és a könyvvizsgálati eljárások (válaszok) meghatározása.</v>
      </c>
      <c r="C21" s="563"/>
      <c r="D21" s="563"/>
      <c r="E21" s="567" t="s">
        <v>296</v>
      </c>
      <c r="F21" s="568"/>
      <c r="G21" s="568"/>
      <c r="H21" s="558"/>
      <c r="I21" s="558"/>
      <c r="R21" s="19"/>
    </row>
    <row r="22" spans="1:18" x14ac:dyDescent="0.3">
      <c r="A22" s="569">
        <f>A191</f>
        <v>10</v>
      </c>
      <c r="B22" s="566" t="str">
        <f>B191</f>
        <v>Ellenőrzési rendszer, kontrollok vizsgálata</v>
      </c>
      <c r="C22" s="563"/>
      <c r="D22" s="563"/>
      <c r="E22" s="567" t="s">
        <v>296</v>
      </c>
      <c r="F22" s="568"/>
      <c r="G22" s="568"/>
      <c r="H22" s="558"/>
      <c r="I22" s="558"/>
      <c r="R22" s="19"/>
    </row>
    <row r="23" spans="1:18" x14ac:dyDescent="0.3">
      <c r="A23" s="569">
        <f>A201</f>
        <v>11</v>
      </c>
      <c r="B23" s="566" t="str">
        <f>B201</f>
        <v>A tárgyévben kiemelt (kockázatos) adatfeldolgozási folyamat, szervezeti egység, ügyletcsoport.</v>
      </c>
      <c r="C23" s="563"/>
      <c r="D23" s="563"/>
      <c r="E23" s="567" t="s">
        <v>296</v>
      </c>
      <c r="F23" s="568"/>
      <c r="G23" s="568"/>
      <c r="H23" s="558"/>
      <c r="I23" s="558"/>
      <c r="R23" s="19"/>
    </row>
    <row r="24" spans="1:18" x14ac:dyDescent="0.3">
      <c r="A24" s="569">
        <f>A209</f>
        <v>12</v>
      </c>
      <c r="B24" s="566" t="str">
        <f>B209</f>
        <v>Információ technológiai folyamatok kockázatfelmérése</v>
      </c>
      <c r="C24" s="563"/>
      <c r="D24" s="563"/>
      <c r="E24" s="567" t="s">
        <v>296</v>
      </c>
      <c r="F24" s="568"/>
      <c r="G24" s="568"/>
      <c r="H24" s="558"/>
      <c r="I24" s="558"/>
      <c r="R24" s="19"/>
    </row>
    <row r="25" spans="1:18" x14ac:dyDescent="0.3">
      <c r="A25" s="569">
        <f>A219</f>
        <v>13</v>
      </c>
      <c r="B25" s="566" t="str">
        <f>B219</f>
        <v>Saját erőforrások tervezése</v>
      </c>
      <c r="C25" s="563"/>
      <c r="D25" s="563"/>
      <c r="E25" s="567" t="s">
        <v>296</v>
      </c>
      <c r="F25" s="568"/>
      <c r="G25" s="568"/>
      <c r="H25" s="558"/>
      <c r="I25" s="558"/>
      <c r="R25" s="19"/>
    </row>
    <row r="26" spans="1:18" x14ac:dyDescent="0.3">
      <c r="A26" s="569">
        <f>A227</f>
        <v>14</v>
      </c>
      <c r="B26" s="566" t="str">
        <f>B227</f>
        <v>A munkacsoport tagjaival folytatott megbeszélések*</v>
      </c>
      <c r="C26" s="563"/>
      <c r="D26" s="563"/>
      <c r="E26" s="567" t="s">
        <v>296</v>
      </c>
      <c r="F26" s="568"/>
      <c r="G26" s="568"/>
      <c r="H26" s="558"/>
      <c r="I26" s="558"/>
      <c r="R26" s="19"/>
    </row>
    <row r="27" spans="1:18" x14ac:dyDescent="0.3">
      <c r="A27" s="569">
        <f>A239</f>
        <v>15</v>
      </c>
      <c r="B27" s="566" t="str">
        <f>B239</f>
        <v>Külső szakértők munkája</v>
      </c>
      <c r="C27" s="563"/>
      <c r="D27" s="563"/>
      <c r="E27" s="567" t="s">
        <v>296</v>
      </c>
      <c r="F27" s="568"/>
      <c r="G27" s="568"/>
      <c r="H27" s="558"/>
      <c r="I27" s="558"/>
      <c r="R27" s="19"/>
    </row>
    <row r="28" spans="1:18" x14ac:dyDescent="0.3">
      <c r="A28" s="569">
        <f>A249</f>
        <v>16</v>
      </c>
      <c r="B28" s="566" t="str">
        <f>B249</f>
        <v>Könyvvizsgálati munkaprogram jellemzése</v>
      </c>
      <c r="C28" s="563"/>
      <c r="D28" s="563"/>
      <c r="E28" s="567" t="s">
        <v>296</v>
      </c>
      <c r="F28" s="568"/>
      <c r="G28" s="568"/>
      <c r="H28" s="558"/>
      <c r="I28" s="558"/>
      <c r="R28" s="19"/>
    </row>
    <row r="29" spans="1:18" ht="16.5" customHeight="1" x14ac:dyDescent="0.3">
      <c r="A29" s="569">
        <f>A256</f>
        <v>17</v>
      </c>
      <c r="B29" s="566" t="s">
        <v>314</v>
      </c>
      <c r="C29" s="563"/>
      <c r="D29" s="563"/>
      <c r="E29" s="567" t="s">
        <v>296</v>
      </c>
      <c r="F29" s="568"/>
      <c r="G29" s="568"/>
      <c r="H29" s="558"/>
      <c r="I29" s="558"/>
      <c r="R29" s="19" t="s">
        <v>315</v>
      </c>
    </row>
    <row r="30" spans="1:18" ht="17.25" x14ac:dyDescent="0.3">
      <c r="A30" s="554"/>
      <c r="B30" s="571"/>
      <c r="C30" s="539"/>
      <c r="D30" s="539"/>
      <c r="E30" s="539"/>
      <c r="F30" s="539"/>
      <c r="G30" s="539"/>
      <c r="H30" s="539"/>
      <c r="I30" s="539"/>
      <c r="R30" s="19" t="s">
        <v>316</v>
      </c>
    </row>
    <row r="31" spans="1:18" ht="17.25" x14ac:dyDescent="0.3">
      <c r="A31" s="559">
        <f>COUNT(A$30:$A30)+1</f>
        <v>1</v>
      </c>
      <c r="B31" s="560" t="s">
        <v>317</v>
      </c>
      <c r="C31" s="539"/>
      <c r="D31" s="539"/>
      <c r="E31" s="539"/>
      <c r="F31" s="539"/>
      <c r="G31" s="539"/>
      <c r="H31" s="539"/>
      <c r="I31" s="539"/>
      <c r="R31" s="19" t="s">
        <v>318</v>
      </c>
    </row>
    <row r="32" spans="1:18" ht="17.25" x14ac:dyDescent="0.3">
      <c r="A32" s="559"/>
      <c r="B32" s="572"/>
      <c r="C32" s="539"/>
      <c r="D32" s="539"/>
      <c r="E32" s="539"/>
      <c r="F32" s="539"/>
      <c r="G32" s="539"/>
      <c r="H32" s="539"/>
      <c r="I32" s="539"/>
    </row>
    <row r="33" spans="1:9" ht="17.25" x14ac:dyDescent="0.3">
      <c r="A33" s="559"/>
      <c r="B33" s="573"/>
      <c r="C33" s="574" t="s">
        <v>319</v>
      </c>
      <c r="D33" s="539"/>
      <c r="E33" s="539"/>
      <c r="F33" s="19" t="s">
        <v>320</v>
      </c>
      <c r="G33" s="539"/>
      <c r="H33" s="539"/>
      <c r="I33" s="539"/>
    </row>
    <row r="34" spans="1:9" ht="17.25" x14ac:dyDescent="0.3">
      <c r="A34" s="559"/>
      <c r="B34" s="572"/>
      <c r="C34" s="574"/>
      <c r="D34" s="539"/>
      <c r="E34" s="539"/>
      <c r="F34" s="539"/>
      <c r="G34" s="539"/>
      <c r="H34" s="539"/>
      <c r="I34" s="539"/>
    </row>
    <row r="35" spans="1:9" ht="16.5" customHeight="1" x14ac:dyDescent="0.3">
      <c r="A35" s="559"/>
      <c r="B35" s="572"/>
      <c r="C35" s="574" t="s">
        <v>321</v>
      </c>
      <c r="D35" s="539"/>
      <c r="E35" s="539"/>
      <c r="F35" s="19" t="s">
        <v>322</v>
      </c>
      <c r="G35" s="539"/>
      <c r="H35" s="539"/>
      <c r="I35" s="539"/>
    </row>
    <row r="36" spans="1:9" ht="17.25" x14ac:dyDescent="0.3">
      <c r="A36" s="559"/>
      <c r="B36" s="572"/>
      <c r="C36" s="574"/>
      <c r="D36" s="539"/>
      <c r="E36" s="539"/>
      <c r="F36" s="539"/>
      <c r="G36" s="539"/>
      <c r="H36" s="539"/>
      <c r="I36" s="539"/>
    </row>
    <row r="37" spans="1:9" ht="17.25" x14ac:dyDescent="0.3">
      <c r="A37" s="559"/>
      <c r="B37" s="572"/>
      <c r="C37" s="574" t="s">
        <v>323</v>
      </c>
      <c r="D37" s="539"/>
      <c r="E37" s="539"/>
      <c r="F37" s="19" t="s">
        <v>324</v>
      </c>
      <c r="G37" s="539"/>
      <c r="H37" s="539"/>
      <c r="I37" s="539"/>
    </row>
    <row r="38" spans="1:9" ht="17.25" x14ac:dyDescent="0.3">
      <c r="A38" s="559"/>
      <c r="B38" s="572"/>
      <c r="C38" s="574"/>
      <c r="D38" s="539"/>
      <c r="E38" s="539"/>
      <c r="F38" s="539"/>
      <c r="G38" s="539"/>
      <c r="H38" s="539"/>
      <c r="I38" s="539"/>
    </row>
    <row r="39" spans="1:9" ht="17.25" x14ac:dyDescent="0.3">
      <c r="A39" s="559"/>
      <c r="B39" s="572"/>
      <c r="C39" s="574" t="s">
        <v>325</v>
      </c>
      <c r="D39" s="539"/>
      <c r="E39" s="539"/>
      <c r="F39" s="575" t="s">
        <v>302</v>
      </c>
      <c r="G39" s="539"/>
      <c r="H39" s="539"/>
      <c r="I39" s="539"/>
    </row>
    <row r="40" spans="1:9" ht="17.25" x14ac:dyDescent="0.3">
      <c r="A40" s="559"/>
      <c r="B40" s="576"/>
      <c r="C40" s="577" t="s">
        <v>326</v>
      </c>
      <c r="D40" s="539"/>
      <c r="E40" s="539"/>
      <c r="G40" s="539"/>
      <c r="H40" s="539"/>
      <c r="I40" s="539"/>
    </row>
    <row r="41" spans="1:9" ht="17.25" x14ac:dyDescent="0.3">
      <c r="A41" s="559"/>
      <c r="B41" s="576"/>
      <c r="C41" s="577" t="s">
        <v>327</v>
      </c>
      <c r="D41" s="539"/>
      <c r="E41" s="539"/>
      <c r="G41" s="539"/>
      <c r="H41" s="539"/>
      <c r="I41" s="539"/>
    </row>
    <row r="42" spans="1:9" ht="17.25" x14ac:dyDescent="0.3">
      <c r="A42" s="559"/>
      <c r="B42" s="576"/>
      <c r="C42" s="578"/>
      <c r="D42" s="539"/>
      <c r="E42" s="539"/>
      <c r="F42" s="539"/>
      <c r="G42" s="539"/>
      <c r="H42" s="539"/>
      <c r="I42" s="539"/>
    </row>
    <row r="43" spans="1:9" ht="17.25" x14ac:dyDescent="0.3">
      <c r="A43" s="559"/>
      <c r="B43" s="576"/>
      <c r="C43" s="574" t="s">
        <v>328</v>
      </c>
      <c r="D43" s="539"/>
      <c r="E43" s="539"/>
      <c r="F43" s="19" t="s">
        <v>329</v>
      </c>
      <c r="G43" s="539"/>
      <c r="H43" s="539"/>
      <c r="I43" s="539"/>
    </row>
    <row r="44" spans="1:9" ht="17.25" x14ac:dyDescent="0.3">
      <c r="A44" s="559"/>
      <c r="B44" s="554"/>
      <c r="C44" s="578"/>
      <c r="D44" s="539"/>
      <c r="E44" s="539"/>
      <c r="F44" s="539"/>
      <c r="G44" s="539"/>
      <c r="H44" s="539"/>
      <c r="I44" s="539"/>
    </row>
    <row r="45" spans="1:9" ht="17.25" x14ac:dyDescent="0.3">
      <c r="A45" s="559"/>
      <c r="B45" s="554"/>
      <c r="C45" s="574" t="s">
        <v>330</v>
      </c>
      <c r="D45" s="539"/>
      <c r="E45" s="539"/>
      <c r="F45" s="575" t="s">
        <v>291</v>
      </c>
      <c r="G45" s="539"/>
      <c r="H45" s="539"/>
      <c r="I45" s="539"/>
    </row>
    <row r="46" spans="1:9" ht="17.25" x14ac:dyDescent="0.3">
      <c r="A46" s="559"/>
      <c r="B46" s="554"/>
      <c r="C46" s="578"/>
      <c r="D46" s="539"/>
      <c r="E46" s="539"/>
      <c r="F46" s="539"/>
      <c r="G46" s="539"/>
      <c r="H46" s="539"/>
      <c r="I46" s="539"/>
    </row>
    <row r="47" spans="1:9" ht="17.25" x14ac:dyDescent="0.3">
      <c r="A47" s="559"/>
      <c r="B47" s="554"/>
      <c r="C47" s="574" t="s">
        <v>331</v>
      </c>
      <c r="D47" s="539"/>
      <c r="E47" s="539"/>
      <c r="F47" s="575" t="s">
        <v>291</v>
      </c>
      <c r="G47" s="539"/>
      <c r="H47" s="539"/>
      <c r="I47" s="539"/>
    </row>
    <row r="48" spans="1:9" ht="17.25" x14ac:dyDescent="0.3">
      <c r="A48" s="559"/>
      <c r="B48" s="554"/>
      <c r="C48" s="574"/>
      <c r="D48" s="539"/>
      <c r="E48" s="539"/>
      <c r="F48" s="539"/>
      <c r="G48" s="539"/>
      <c r="H48" s="539"/>
      <c r="I48" s="539"/>
    </row>
    <row r="49" spans="1:9" ht="17.25" x14ac:dyDescent="0.3">
      <c r="A49" s="559"/>
      <c r="B49" s="554"/>
      <c r="C49" s="577" t="s">
        <v>332</v>
      </c>
      <c r="G49" s="579" t="s">
        <v>333</v>
      </c>
      <c r="H49" s="539"/>
      <c r="I49" s="539"/>
    </row>
    <row r="50" spans="1:9" ht="17.25" x14ac:dyDescent="0.3">
      <c r="A50" s="559"/>
      <c r="B50" s="554"/>
      <c r="C50" s="577" t="s">
        <v>334</v>
      </c>
      <c r="G50" s="539"/>
      <c r="H50" s="539"/>
      <c r="I50" s="539"/>
    </row>
    <row r="51" spans="1:9" ht="17.25" x14ac:dyDescent="0.3">
      <c r="A51" s="559"/>
      <c r="B51" s="554"/>
      <c r="C51" s="577"/>
      <c r="D51" s="539"/>
      <c r="E51" s="539"/>
      <c r="F51" s="539"/>
      <c r="G51" s="539"/>
      <c r="H51" s="539"/>
      <c r="I51" s="539"/>
    </row>
    <row r="52" spans="1:9" ht="17.25" x14ac:dyDescent="0.3">
      <c r="A52" s="559"/>
      <c r="B52" s="554"/>
      <c r="C52" s="574" t="s">
        <v>335</v>
      </c>
      <c r="D52" s="539"/>
      <c r="E52" s="539"/>
      <c r="F52" s="539"/>
      <c r="G52" s="579" t="s">
        <v>336</v>
      </c>
      <c r="H52" s="539"/>
      <c r="I52" s="539"/>
    </row>
    <row r="53" spans="1:9" ht="17.25" x14ac:dyDescent="0.3">
      <c r="A53" s="559"/>
      <c r="B53" s="554"/>
      <c r="C53" s="578"/>
      <c r="D53" s="580" t="s">
        <v>337</v>
      </c>
      <c r="E53" s="581" t="s">
        <v>338</v>
      </c>
      <c r="F53" s="582" t="s">
        <v>339</v>
      </c>
      <c r="G53" s="539"/>
      <c r="H53" s="539"/>
      <c r="I53" s="539"/>
    </row>
    <row r="54" spans="1:9" ht="17.25" x14ac:dyDescent="0.3">
      <c r="A54" s="559"/>
      <c r="B54" s="554"/>
      <c r="C54" s="578"/>
      <c r="D54" s="583" t="s">
        <v>340</v>
      </c>
      <c r="E54" s="567"/>
      <c r="F54" s="584"/>
      <c r="G54" s="539"/>
      <c r="H54" s="539"/>
      <c r="I54" s="539"/>
    </row>
    <row r="55" spans="1:9" ht="17.25" x14ac:dyDescent="0.3">
      <c r="A55" s="559"/>
      <c r="B55" s="554"/>
      <c r="C55" s="578"/>
      <c r="D55" s="583" t="s">
        <v>341</v>
      </c>
      <c r="E55" s="567"/>
      <c r="F55" s="584"/>
      <c r="G55" s="539"/>
      <c r="H55" s="539"/>
      <c r="I55" s="539"/>
    </row>
    <row r="56" spans="1:9" ht="17.25" x14ac:dyDescent="0.3">
      <c r="A56" s="559"/>
      <c r="B56" s="554"/>
      <c r="C56" s="578"/>
      <c r="D56" s="583" t="s">
        <v>342</v>
      </c>
      <c r="E56" s="567"/>
      <c r="F56" s="584"/>
      <c r="G56" s="539"/>
      <c r="H56" s="539"/>
      <c r="I56" s="539"/>
    </row>
    <row r="57" spans="1:9" ht="17.25" x14ac:dyDescent="0.3">
      <c r="A57" s="559"/>
      <c r="B57" s="554"/>
      <c r="C57" s="578"/>
      <c r="D57" s="585" t="s">
        <v>343</v>
      </c>
      <c r="E57" s="586"/>
      <c r="F57" s="587"/>
      <c r="G57" s="539"/>
      <c r="H57" s="539"/>
      <c r="I57" s="539"/>
    </row>
    <row r="58" spans="1:9" ht="17.25" x14ac:dyDescent="0.3">
      <c r="A58" s="559"/>
      <c r="B58" s="554"/>
      <c r="C58" s="578"/>
      <c r="D58" s="539"/>
      <c r="E58" s="539"/>
      <c r="F58" s="539"/>
      <c r="G58" s="539"/>
      <c r="H58" s="539"/>
      <c r="I58" s="539"/>
    </row>
    <row r="59" spans="1:9" ht="17.25" x14ac:dyDescent="0.3">
      <c r="A59" s="559"/>
      <c r="B59" s="554"/>
      <c r="C59" s="574" t="s">
        <v>344</v>
      </c>
      <c r="D59" s="539"/>
      <c r="E59" s="539"/>
      <c r="F59" s="539"/>
      <c r="G59" s="579" t="s">
        <v>345</v>
      </c>
      <c r="H59" s="539"/>
      <c r="I59" s="539"/>
    </row>
    <row r="60" spans="1:9" ht="17.25" x14ac:dyDescent="0.3">
      <c r="A60" s="559"/>
      <c r="B60" s="554"/>
      <c r="C60" s="578"/>
      <c r="D60" s="588" t="s">
        <v>346</v>
      </c>
      <c r="E60" s="589"/>
      <c r="F60" s="582" t="s">
        <v>347</v>
      </c>
      <c r="G60" s="539"/>
      <c r="H60" s="539"/>
      <c r="I60" s="539"/>
    </row>
    <row r="61" spans="1:9" ht="17.25" x14ac:dyDescent="0.3">
      <c r="A61" s="559"/>
      <c r="B61" s="554"/>
      <c r="C61" s="578"/>
      <c r="D61" s="590" t="s">
        <v>348</v>
      </c>
      <c r="E61" s="591"/>
      <c r="F61" s="592"/>
      <c r="G61" s="539"/>
      <c r="H61" s="539"/>
      <c r="I61" s="539"/>
    </row>
    <row r="62" spans="1:9" ht="17.25" x14ac:dyDescent="0.3">
      <c r="A62" s="559"/>
      <c r="B62" s="554"/>
      <c r="C62" s="578"/>
      <c r="D62" s="593" t="s">
        <v>349</v>
      </c>
      <c r="E62" s="591"/>
      <c r="F62" s="592"/>
      <c r="G62" s="539"/>
      <c r="H62" s="539"/>
      <c r="I62" s="539"/>
    </row>
    <row r="63" spans="1:9" ht="17.25" x14ac:dyDescent="0.3">
      <c r="A63" s="559"/>
      <c r="B63" s="554"/>
      <c r="C63" s="578"/>
      <c r="D63" s="593" t="s">
        <v>350</v>
      </c>
      <c r="E63" s="591"/>
      <c r="F63" s="592"/>
      <c r="G63" s="539"/>
      <c r="H63" s="539"/>
      <c r="I63" s="539"/>
    </row>
    <row r="64" spans="1:9" ht="17.25" x14ac:dyDescent="0.3">
      <c r="A64" s="559"/>
      <c r="B64" s="554"/>
      <c r="C64" s="578"/>
      <c r="D64" s="594" t="s">
        <v>351</v>
      </c>
      <c r="E64" s="595"/>
      <c r="F64" s="596"/>
      <c r="G64" s="539"/>
      <c r="H64" s="539"/>
      <c r="I64" s="539"/>
    </row>
    <row r="65" spans="1:10" ht="17.25" x14ac:dyDescent="0.3">
      <c r="A65" s="559"/>
      <c r="B65" s="554"/>
      <c r="C65" s="578"/>
      <c r="D65" s="539"/>
      <c r="E65" s="539"/>
      <c r="F65" s="539"/>
      <c r="G65" s="539"/>
      <c r="H65" s="539"/>
      <c r="I65" s="539"/>
    </row>
    <row r="66" spans="1:10" ht="17.25" x14ac:dyDescent="0.3">
      <c r="A66" s="559"/>
      <c r="B66" s="554"/>
      <c r="C66" s="24" t="s">
        <v>352</v>
      </c>
      <c r="D66" s="24"/>
      <c r="E66" s="597" t="s">
        <v>353</v>
      </c>
      <c r="G66" s="579" t="s">
        <v>354</v>
      </c>
      <c r="H66" s="539"/>
      <c r="I66" s="539"/>
    </row>
    <row r="67" spans="1:10" ht="17.25" x14ac:dyDescent="0.3">
      <c r="A67" s="559"/>
      <c r="B67" s="554"/>
      <c r="C67" s="574"/>
      <c r="D67" s="539"/>
      <c r="E67" s="539"/>
      <c r="F67" s="539"/>
      <c r="G67" s="539"/>
      <c r="H67" s="539"/>
      <c r="I67" s="539"/>
    </row>
    <row r="68" spans="1:10" ht="33" x14ac:dyDescent="0.3">
      <c r="A68" s="559"/>
      <c r="B68" s="554"/>
      <c r="C68" s="574"/>
      <c r="D68" s="598" t="s">
        <v>355</v>
      </c>
      <c r="E68" s="581" t="s">
        <v>356</v>
      </c>
      <c r="F68" s="599" t="s">
        <v>357</v>
      </c>
      <c r="G68" s="539"/>
      <c r="H68" s="539"/>
      <c r="I68" s="539"/>
    </row>
    <row r="69" spans="1:10" ht="17.25" x14ac:dyDescent="0.3">
      <c r="A69" s="559"/>
      <c r="B69" s="554"/>
      <c r="C69" s="574"/>
      <c r="D69" s="600" t="s">
        <v>358</v>
      </c>
      <c r="E69" s="601"/>
      <c r="F69" s="584"/>
      <c r="G69" s="539"/>
      <c r="H69" s="539"/>
      <c r="I69" s="539"/>
    </row>
    <row r="70" spans="1:10" ht="17.25" x14ac:dyDescent="0.3">
      <c r="A70" s="559"/>
      <c r="B70" s="554"/>
      <c r="C70" s="574"/>
      <c r="D70" s="600" t="s">
        <v>359</v>
      </c>
      <c r="E70" s="601"/>
      <c r="F70" s="584"/>
      <c r="G70" s="539"/>
      <c r="H70" s="539"/>
      <c r="I70" s="539"/>
    </row>
    <row r="71" spans="1:10" ht="17.25" x14ac:dyDescent="0.3">
      <c r="A71" s="559"/>
      <c r="B71" s="554"/>
      <c r="C71" s="574"/>
      <c r="D71" s="600" t="s">
        <v>360</v>
      </c>
      <c r="E71" s="601"/>
      <c r="F71" s="584"/>
      <c r="G71" s="539"/>
      <c r="H71" s="539"/>
      <c r="I71" s="539"/>
    </row>
    <row r="72" spans="1:10" ht="17.25" x14ac:dyDescent="0.3">
      <c r="A72" s="559"/>
      <c r="B72" s="554"/>
      <c r="C72" s="574"/>
      <c r="D72" s="600" t="s">
        <v>361</v>
      </c>
      <c r="E72" s="601"/>
      <c r="F72" s="584"/>
      <c r="G72" s="539"/>
      <c r="H72" s="539"/>
      <c r="I72" s="539"/>
    </row>
    <row r="73" spans="1:10" ht="17.25" x14ac:dyDescent="0.3">
      <c r="A73" s="559"/>
      <c r="B73" s="554"/>
      <c r="C73" s="574"/>
      <c r="D73" s="600" t="s">
        <v>341</v>
      </c>
      <c r="E73" s="601"/>
      <c r="F73" s="584"/>
      <c r="G73" s="539"/>
      <c r="H73" s="539"/>
      <c r="I73" s="539"/>
    </row>
    <row r="74" spans="1:10" ht="17.25" x14ac:dyDescent="0.3">
      <c r="A74" s="559"/>
      <c r="B74" s="554"/>
      <c r="C74" s="574"/>
      <c r="D74" s="600" t="s">
        <v>362</v>
      </c>
      <c r="E74" s="601"/>
      <c r="F74" s="584"/>
      <c r="G74" s="539"/>
      <c r="H74" s="539"/>
      <c r="I74" s="539"/>
    </row>
    <row r="75" spans="1:10" ht="17.25" x14ac:dyDescent="0.3">
      <c r="A75" s="559"/>
      <c r="B75" s="554"/>
      <c r="C75" s="574"/>
      <c r="D75" s="600" t="s">
        <v>363</v>
      </c>
      <c r="E75" s="601"/>
      <c r="F75" s="584"/>
      <c r="G75" s="539"/>
      <c r="H75" s="539"/>
      <c r="I75" s="539"/>
    </row>
    <row r="76" spans="1:10" ht="17.25" x14ac:dyDescent="0.3">
      <c r="A76" s="559"/>
      <c r="B76" s="554"/>
      <c r="C76" s="574"/>
      <c r="D76" s="600" t="s">
        <v>364</v>
      </c>
      <c r="E76" s="601"/>
      <c r="F76" s="584"/>
      <c r="G76" s="539"/>
      <c r="H76" s="539"/>
      <c r="I76" s="539"/>
    </row>
    <row r="77" spans="1:10" ht="17.25" x14ac:dyDescent="0.3">
      <c r="A77" s="559"/>
      <c r="B77" s="554"/>
      <c r="C77" s="574"/>
      <c r="D77" s="602" t="s">
        <v>365</v>
      </c>
      <c r="E77" s="603"/>
      <c r="F77" s="587"/>
      <c r="G77" s="539"/>
      <c r="H77" s="539"/>
      <c r="I77" s="539"/>
    </row>
    <row r="78" spans="1:10" ht="17.25" x14ac:dyDescent="0.3">
      <c r="A78" s="559"/>
      <c r="B78" s="554"/>
      <c r="C78" s="574"/>
      <c r="D78" s="24" t="s">
        <v>366</v>
      </c>
      <c r="E78" s="554"/>
      <c r="F78" s="554"/>
      <c r="G78" s="539"/>
      <c r="H78" s="539"/>
      <c r="I78" s="539"/>
    </row>
    <row r="79" spans="1:10" ht="17.25" x14ac:dyDescent="0.3">
      <c r="A79" s="559"/>
      <c r="B79" s="554"/>
      <c r="C79" s="574"/>
      <c r="D79" s="24"/>
      <c r="E79" s="554"/>
      <c r="F79" s="554"/>
      <c r="G79" s="539"/>
      <c r="H79" s="539"/>
      <c r="I79" s="539"/>
    </row>
    <row r="80" spans="1:10" ht="17.25" x14ac:dyDescent="0.3">
      <c r="A80" s="559"/>
      <c r="B80" s="554"/>
      <c r="C80" s="574" t="s">
        <v>367</v>
      </c>
      <c r="D80" s="539"/>
      <c r="E80" s="539"/>
      <c r="F80" s="539"/>
      <c r="G80" s="539"/>
      <c r="H80" s="539"/>
      <c r="I80" s="539"/>
      <c r="J80" s="2"/>
    </row>
    <row r="81" spans="1:10" ht="17.25" x14ac:dyDescent="0.3">
      <c r="A81" s="559"/>
      <c r="B81" s="604"/>
      <c r="C81" s="574"/>
      <c r="D81" s="605" t="s">
        <v>368</v>
      </c>
      <c r="E81" s="606"/>
      <c r="F81" s="607" t="s">
        <v>369</v>
      </c>
      <c r="G81" s="539"/>
      <c r="H81" s="539"/>
      <c r="I81" s="539"/>
      <c r="J81" s="2"/>
    </row>
    <row r="82" spans="1:10" ht="17.25" x14ac:dyDescent="0.3">
      <c r="A82" s="559"/>
      <c r="B82" s="604"/>
      <c r="C82" s="574"/>
      <c r="D82" s="608" t="s">
        <v>370</v>
      </c>
      <c r="E82" s="609"/>
      <c r="F82" s="610" t="s">
        <v>371</v>
      </c>
      <c r="G82" s="539"/>
      <c r="H82" s="539"/>
      <c r="I82" s="539"/>
      <c r="J82" s="2"/>
    </row>
    <row r="83" spans="1:10" ht="17.25" x14ac:dyDescent="0.3">
      <c r="A83" s="559"/>
      <c r="B83" s="604"/>
      <c r="C83" s="574"/>
      <c r="D83" s="608" t="s">
        <v>372</v>
      </c>
      <c r="E83" s="609"/>
      <c r="F83" s="610" t="s">
        <v>371</v>
      </c>
      <c r="G83" s="539"/>
      <c r="H83" s="539"/>
      <c r="I83" s="539"/>
      <c r="J83" s="2"/>
    </row>
    <row r="84" spans="1:10" ht="17.25" x14ac:dyDescent="0.3">
      <c r="A84" s="559"/>
      <c r="B84" s="604"/>
      <c r="C84" s="574"/>
      <c r="D84" s="608" t="s">
        <v>373</v>
      </c>
      <c r="E84" s="609"/>
      <c r="F84" s="610" t="s">
        <v>374</v>
      </c>
      <c r="G84" s="539"/>
      <c r="H84" s="539"/>
      <c r="I84" s="539"/>
      <c r="J84" s="2"/>
    </row>
    <row r="85" spans="1:10" ht="17.25" x14ac:dyDescent="0.3">
      <c r="A85" s="559"/>
      <c r="B85" s="604"/>
      <c r="C85" s="574"/>
      <c r="D85" s="608" t="s">
        <v>375</v>
      </c>
      <c r="E85" s="609"/>
      <c r="F85" s="610" t="s">
        <v>374</v>
      </c>
      <c r="G85" s="539"/>
      <c r="H85" s="539"/>
      <c r="I85" s="539"/>
      <c r="J85" s="2"/>
    </row>
    <row r="86" spans="1:10" ht="17.25" x14ac:dyDescent="0.3">
      <c r="A86" s="559"/>
      <c r="B86" s="604"/>
      <c r="C86" s="574"/>
      <c r="D86" s="608" t="s">
        <v>376</v>
      </c>
      <c r="E86" s="609"/>
      <c r="F86" s="610" t="s">
        <v>371</v>
      </c>
      <c r="G86" s="539"/>
      <c r="H86" s="539"/>
      <c r="I86" s="539"/>
      <c r="J86" s="2"/>
    </row>
    <row r="87" spans="1:10" ht="33" x14ac:dyDescent="0.3">
      <c r="A87" s="559"/>
      <c r="B87" s="604"/>
      <c r="C87" s="574"/>
      <c r="D87" s="611" t="s">
        <v>377</v>
      </c>
      <c r="E87" s="612"/>
      <c r="F87" s="610" t="s">
        <v>378</v>
      </c>
      <c r="G87" s="539"/>
      <c r="H87" s="539"/>
      <c r="I87" s="539"/>
      <c r="J87" s="2"/>
    </row>
    <row r="88" spans="1:10" ht="17.25" x14ac:dyDescent="0.3">
      <c r="A88" s="559"/>
      <c r="B88" s="571"/>
      <c r="C88" s="574"/>
      <c r="D88" s="539"/>
      <c r="E88" s="579"/>
      <c r="F88" s="539"/>
      <c r="G88" s="539"/>
      <c r="H88" s="539"/>
      <c r="I88" s="539"/>
      <c r="J88" s="2"/>
    </row>
    <row r="89" spans="1:10" ht="17.25" x14ac:dyDescent="0.3">
      <c r="A89" s="559"/>
      <c r="B89" s="613"/>
      <c r="C89" s="574"/>
      <c r="D89" s="605" t="s">
        <v>379</v>
      </c>
      <c r="E89" s="606"/>
      <c r="F89" s="607" t="s">
        <v>369</v>
      </c>
      <c r="G89" s="539"/>
      <c r="H89" s="539"/>
      <c r="I89" s="539"/>
      <c r="J89" s="2"/>
    </row>
    <row r="90" spans="1:10" ht="17.25" x14ac:dyDescent="0.3">
      <c r="A90" s="559"/>
      <c r="B90" s="613"/>
      <c r="C90" s="574"/>
      <c r="D90" s="608" t="s">
        <v>380</v>
      </c>
      <c r="E90" s="609"/>
      <c r="F90" s="614" t="s">
        <v>381</v>
      </c>
      <c r="G90" s="539"/>
      <c r="H90" s="539"/>
      <c r="I90" s="539"/>
      <c r="J90" s="2"/>
    </row>
    <row r="91" spans="1:10" ht="17.25" x14ac:dyDescent="0.3">
      <c r="A91" s="559"/>
      <c r="B91" s="613"/>
      <c r="C91" s="574"/>
      <c r="D91" s="608" t="s">
        <v>382</v>
      </c>
      <c r="E91" s="609"/>
      <c r="F91" s="614" t="s">
        <v>381</v>
      </c>
      <c r="G91" s="539"/>
      <c r="H91" s="539"/>
      <c r="I91" s="539"/>
      <c r="J91" s="2"/>
    </row>
    <row r="92" spans="1:10" ht="17.25" x14ac:dyDescent="0.3">
      <c r="A92" s="559"/>
      <c r="B92" s="613"/>
      <c r="C92" s="574"/>
      <c r="D92" s="608" t="s">
        <v>383</v>
      </c>
      <c r="E92" s="609"/>
      <c r="F92" s="614" t="s">
        <v>381</v>
      </c>
      <c r="G92" s="539"/>
      <c r="H92" s="539"/>
      <c r="I92" s="539"/>
      <c r="J92" s="2"/>
    </row>
    <row r="93" spans="1:10" ht="17.25" x14ac:dyDescent="0.3">
      <c r="A93" s="559"/>
      <c r="B93" s="613"/>
      <c r="C93" s="574"/>
      <c r="D93" s="608" t="s">
        <v>384</v>
      </c>
      <c r="E93" s="609"/>
      <c r="F93" s="614" t="s">
        <v>381</v>
      </c>
      <c r="G93" s="539"/>
      <c r="H93" s="539"/>
      <c r="I93" s="539"/>
      <c r="J93" s="2"/>
    </row>
    <row r="94" spans="1:10" ht="17.25" x14ac:dyDescent="0.3">
      <c r="A94" s="559"/>
      <c r="B94" s="613"/>
      <c r="C94" s="574"/>
      <c r="D94" s="608" t="s">
        <v>385</v>
      </c>
      <c r="E94" s="609"/>
      <c r="F94" s="614" t="s">
        <v>386</v>
      </c>
      <c r="G94" s="539"/>
      <c r="H94" s="539"/>
      <c r="I94" s="539"/>
      <c r="J94" s="2"/>
    </row>
    <row r="95" spans="1:10" ht="33" x14ac:dyDescent="0.3">
      <c r="A95" s="559"/>
      <c r="B95" s="613"/>
      <c r="C95" s="574"/>
      <c r="D95" s="608" t="s">
        <v>387</v>
      </c>
      <c r="E95" s="609"/>
      <c r="F95" s="614" t="s">
        <v>388</v>
      </c>
      <c r="G95" s="539"/>
      <c r="H95" s="539"/>
      <c r="I95" s="539"/>
      <c r="J95" s="2"/>
    </row>
    <row r="96" spans="1:10" ht="17.25" x14ac:dyDescent="0.3">
      <c r="A96" s="559"/>
      <c r="B96" s="613"/>
      <c r="C96" s="574"/>
      <c r="D96" s="608" t="s">
        <v>389</v>
      </c>
      <c r="E96" s="609"/>
      <c r="F96" s="614" t="s">
        <v>390</v>
      </c>
      <c r="G96" s="539"/>
      <c r="H96" s="539"/>
      <c r="I96" s="539"/>
      <c r="J96" s="2"/>
    </row>
    <row r="97" spans="1:10" ht="17.25" x14ac:dyDescent="0.3">
      <c r="A97" s="559"/>
      <c r="B97" s="613"/>
      <c r="C97" s="574"/>
      <c r="D97" s="608" t="s">
        <v>391</v>
      </c>
      <c r="E97" s="609"/>
      <c r="F97" s="614" t="s">
        <v>392</v>
      </c>
      <c r="G97" s="615" t="s">
        <v>31</v>
      </c>
      <c r="H97" s="539"/>
      <c r="I97" s="539"/>
      <c r="J97" s="2"/>
    </row>
    <row r="98" spans="1:10" ht="17.25" x14ac:dyDescent="0.3">
      <c r="A98" s="559"/>
      <c r="B98" s="613"/>
      <c r="C98" s="574"/>
      <c r="D98" s="608" t="s">
        <v>393</v>
      </c>
      <c r="E98" s="609"/>
      <c r="F98" s="614" t="s">
        <v>394</v>
      </c>
      <c r="G98" s="539"/>
      <c r="H98" s="539"/>
      <c r="I98" s="539"/>
      <c r="J98" s="2"/>
    </row>
    <row r="99" spans="1:10" ht="17.25" x14ac:dyDescent="0.3">
      <c r="A99" s="559"/>
      <c r="B99" s="613"/>
      <c r="C99" s="574"/>
      <c r="D99" s="608" t="s">
        <v>395</v>
      </c>
      <c r="E99" s="609"/>
      <c r="F99" s="614" t="s">
        <v>394</v>
      </c>
      <c r="G99" s="539"/>
      <c r="H99" s="539"/>
      <c r="I99" s="539"/>
      <c r="J99" s="2"/>
    </row>
    <row r="100" spans="1:10" ht="17.25" x14ac:dyDescent="0.3">
      <c r="A100" s="559"/>
      <c r="B100" s="554"/>
      <c r="C100" s="574"/>
      <c r="D100" s="616" t="s">
        <v>396</v>
      </c>
      <c r="E100" s="617"/>
      <c r="F100" s="614" t="s">
        <v>397</v>
      </c>
      <c r="G100" s="539"/>
      <c r="H100" s="539"/>
      <c r="I100" s="539"/>
      <c r="J100" s="2"/>
    </row>
    <row r="101" spans="1:10" ht="17.25" x14ac:dyDescent="0.3">
      <c r="A101" s="559"/>
      <c r="B101" s="554"/>
      <c r="C101" s="574"/>
      <c r="D101" s="608" t="s">
        <v>398</v>
      </c>
      <c r="E101" s="609"/>
      <c r="F101" s="614" t="s">
        <v>399</v>
      </c>
      <c r="G101" s="539"/>
      <c r="H101" s="539"/>
      <c r="I101" s="539"/>
      <c r="J101" s="2"/>
    </row>
    <row r="102" spans="1:10" ht="17.25" x14ac:dyDescent="0.3">
      <c r="A102" s="559"/>
      <c r="B102" s="554"/>
      <c r="C102" s="574"/>
      <c r="D102" s="611" t="s">
        <v>400</v>
      </c>
      <c r="E102" s="612"/>
      <c r="F102" s="618" t="s">
        <v>401</v>
      </c>
      <c r="G102" s="539"/>
      <c r="H102" s="539"/>
      <c r="I102" s="539"/>
      <c r="J102" s="2"/>
    </row>
    <row r="103" spans="1:10" ht="17.25" x14ac:dyDescent="0.3">
      <c r="A103" s="559"/>
      <c r="B103" s="554"/>
      <c r="C103" s="574"/>
      <c r="D103" s="24"/>
      <c r="E103" s="554"/>
      <c r="F103" s="554"/>
      <c r="G103" s="539"/>
      <c r="H103" s="539"/>
      <c r="I103" s="539"/>
      <c r="J103" s="2"/>
    </row>
    <row r="104" spans="1:10" ht="17.25" x14ac:dyDescent="0.3">
      <c r="A104" s="559">
        <f>COUNT(A$30:$A103)+1</f>
        <v>2</v>
      </c>
      <c r="B104" s="619" t="s">
        <v>402</v>
      </c>
      <c r="C104" s="539"/>
      <c r="D104" s="542"/>
      <c r="E104" s="615" t="s">
        <v>32</v>
      </c>
      <c r="F104" s="539"/>
      <c r="G104" s="539"/>
      <c r="H104" s="539"/>
      <c r="I104" s="539"/>
      <c r="J104" s="2"/>
    </row>
    <row r="105" spans="1:10" ht="17.25" x14ac:dyDescent="0.3">
      <c r="A105" s="559"/>
      <c r="B105" s="615" t="s">
        <v>403</v>
      </c>
      <c r="C105" s="554"/>
      <c r="D105" s="539"/>
      <c r="E105" s="539"/>
      <c r="F105" s="539"/>
      <c r="G105" s="539"/>
      <c r="H105" s="539"/>
      <c r="I105" s="539"/>
      <c r="J105" s="2"/>
    </row>
    <row r="106" spans="1:10" ht="17.25" x14ac:dyDescent="0.3">
      <c r="A106" s="559"/>
      <c r="B106" s="554"/>
      <c r="C106" s="620" t="s">
        <v>198</v>
      </c>
      <c r="D106" s="621" t="s">
        <v>43</v>
      </c>
      <c r="E106" s="621" t="s">
        <v>44</v>
      </c>
      <c r="F106" s="622" t="s">
        <v>45</v>
      </c>
      <c r="G106" s="623"/>
      <c r="H106" s="623"/>
      <c r="I106" s="623"/>
      <c r="J106" s="2"/>
    </row>
    <row r="107" spans="1:10" ht="17.25" x14ac:dyDescent="0.3">
      <c r="A107" s="559"/>
      <c r="B107" s="554"/>
      <c r="C107" s="624" t="s">
        <v>404</v>
      </c>
      <c r="D107" s="625"/>
      <c r="E107" s="625"/>
      <c r="F107" s="626"/>
      <c r="G107" s="627"/>
      <c r="H107" s="627"/>
      <c r="I107" s="627"/>
    </row>
    <row r="108" spans="1:10" ht="17.25" x14ac:dyDescent="0.3">
      <c r="A108" s="559"/>
      <c r="B108" s="554"/>
      <c r="C108" s="628" t="s">
        <v>48</v>
      </c>
      <c r="D108" s="629" t="str">
        <f>IF('KK-08-01'!F21="1.,2.,3. LÉPÉS!!!","",'KK-08-01'!F21)</f>
        <v/>
      </c>
      <c r="E108" s="629">
        <f>'KK-08-01'!F25</f>
        <v>0</v>
      </c>
      <c r="F108" s="630" t="s">
        <v>21</v>
      </c>
      <c r="G108" s="631"/>
      <c r="H108" s="631"/>
      <c r="I108" s="631"/>
      <c r="J108" s="82"/>
    </row>
    <row r="109" spans="1:10" ht="17.25" x14ac:dyDescent="0.3">
      <c r="A109" s="559"/>
      <c r="B109" s="554"/>
      <c r="C109" s="628" t="s">
        <v>49</v>
      </c>
      <c r="D109" s="629" t="str">
        <f>IF('KK-08-02'!F21="1.,2.,3. LÉPÉS!!!","",'KK-08-02'!F21)</f>
        <v/>
      </c>
      <c r="E109" s="629">
        <f>'KK-08-02'!F25</f>
        <v>0</v>
      </c>
      <c r="F109" s="630" t="s">
        <v>23</v>
      </c>
      <c r="G109" s="631"/>
      <c r="H109" s="631"/>
      <c r="I109" s="631"/>
    </row>
    <row r="110" spans="1:10" ht="17.25" x14ac:dyDescent="0.3">
      <c r="A110" s="559"/>
      <c r="B110" s="554"/>
      <c r="C110" s="632" t="s">
        <v>50</v>
      </c>
      <c r="D110" s="633" t="str">
        <f>IF('KK-08-03'!F21="1.,2.,3. LÉPÉS!!!","",'KK-08-03'!F21)</f>
        <v/>
      </c>
      <c r="E110" s="633">
        <f>'KK-08-03'!F25</f>
        <v>0</v>
      </c>
      <c r="F110" s="634" t="s">
        <v>25</v>
      </c>
      <c r="G110" s="631"/>
      <c r="H110" s="631"/>
      <c r="I110" s="631"/>
    </row>
    <row r="111" spans="1:10" ht="17.25" x14ac:dyDescent="0.3">
      <c r="A111" s="559"/>
      <c r="B111" s="554"/>
      <c r="C111" s="635"/>
      <c r="D111" s="636"/>
      <c r="E111" s="636"/>
      <c r="F111" s="637"/>
      <c r="G111" s="631"/>
      <c r="H111" s="631"/>
      <c r="I111" s="631"/>
    </row>
    <row r="112" spans="1:10" ht="17.25" x14ac:dyDescent="0.3">
      <c r="A112" s="559"/>
      <c r="B112" s="554"/>
      <c r="C112" s="638" t="s">
        <v>51</v>
      </c>
      <c r="D112" s="639"/>
      <c r="E112" s="639"/>
      <c r="F112" s="640"/>
      <c r="G112" s="641"/>
      <c r="H112" s="641"/>
      <c r="I112" s="641"/>
    </row>
    <row r="113" spans="1:10" ht="17.25" x14ac:dyDescent="0.3">
      <c r="A113" s="559"/>
      <c r="B113" s="554"/>
      <c r="C113" s="642" t="s">
        <v>48</v>
      </c>
      <c r="D113" s="629" t="str">
        <f>IF('KK-08-01'!$F$26=0,"",'KK-08-01'!$F$26)</f>
        <v/>
      </c>
      <c r="E113" s="643"/>
      <c r="F113" s="630" t="s">
        <v>21</v>
      </c>
      <c r="G113" s="631"/>
      <c r="H113" s="631"/>
      <c r="I113" s="631"/>
    </row>
    <row r="114" spans="1:10" ht="17.25" x14ac:dyDescent="0.3">
      <c r="A114" s="559"/>
      <c r="B114" s="554"/>
      <c r="C114" s="628" t="s">
        <v>49</v>
      </c>
      <c r="D114" s="629" t="str">
        <f>IF('KK-08-02'!$F$26=0,"",'KK-08-02'!$F$26)</f>
        <v/>
      </c>
      <c r="E114" s="643"/>
      <c r="F114" s="630" t="s">
        <v>23</v>
      </c>
      <c r="G114" s="631"/>
      <c r="H114" s="631"/>
      <c r="I114" s="631"/>
    </row>
    <row r="115" spans="1:10" ht="17.25" x14ac:dyDescent="0.3">
      <c r="A115" s="559"/>
      <c r="B115" s="554"/>
      <c r="C115" s="644" t="s">
        <v>50</v>
      </c>
      <c r="D115" s="645" t="str">
        <f>IF('KK-08-03'!$F$26=0,"",'KK-08-03'!$F$26)</f>
        <v/>
      </c>
      <c r="E115" s="646"/>
      <c r="F115" s="647" t="s">
        <v>25</v>
      </c>
      <c r="G115" s="631"/>
      <c r="H115" s="631"/>
      <c r="I115" s="631"/>
    </row>
    <row r="116" spans="1:10" ht="17.25" x14ac:dyDescent="0.3">
      <c r="A116" s="559"/>
      <c r="B116" s="554"/>
      <c r="C116" s="554"/>
      <c r="D116" s="539"/>
      <c r="E116" s="539"/>
      <c r="F116" s="539"/>
      <c r="G116" s="539"/>
      <c r="H116" s="539"/>
      <c r="I116" s="539"/>
    </row>
    <row r="117" spans="1:10" ht="17.25" x14ac:dyDescent="0.3">
      <c r="A117" s="559"/>
      <c r="B117" s="613"/>
      <c r="C117" s="539"/>
      <c r="D117" s="539"/>
      <c r="E117" s="539"/>
      <c r="F117" s="539"/>
      <c r="G117" s="539"/>
      <c r="H117" s="615"/>
      <c r="I117" s="615"/>
    </row>
    <row r="118" spans="1:10" ht="17.25" x14ac:dyDescent="0.3">
      <c r="A118" s="559">
        <f>COUNT(A$30:$A117)+1</f>
        <v>3</v>
      </c>
      <c r="B118" s="619" t="s">
        <v>405</v>
      </c>
      <c r="C118" s="539"/>
      <c r="D118" s="539"/>
      <c r="E118" s="3"/>
      <c r="F118" s="579" t="s">
        <v>406</v>
      </c>
      <c r="G118" s="615"/>
      <c r="H118" s="615"/>
      <c r="I118" s="615"/>
    </row>
    <row r="119" spans="1:10" ht="17.25" x14ac:dyDescent="0.3">
      <c r="A119" s="559"/>
      <c r="B119" s="615" t="s">
        <v>403</v>
      </c>
      <c r="C119" s="539"/>
      <c r="D119" s="539"/>
      <c r="E119" s="3"/>
      <c r="F119" s="3"/>
      <c r="G119" s="615"/>
      <c r="H119" s="615"/>
      <c r="I119" s="615"/>
    </row>
    <row r="120" spans="1:10" ht="17.25" x14ac:dyDescent="0.3">
      <c r="A120" s="554"/>
      <c r="B120" s="542"/>
      <c r="C120" s="554"/>
      <c r="D120" s="539"/>
      <c r="E120" s="539"/>
      <c r="F120" s="539"/>
      <c r="G120" s="615"/>
      <c r="H120" s="615"/>
      <c r="I120" s="615"/>
      <c r="J120" s="2"/>
    </row>
    <row r="121" spans="1:10" ht="33" x14ac:dyDescent="0.3">
      <c r="A121" s="554"/>
      <c r="B121" s="648" t="s">
        <v>407</v>
      </c>
      <c r="C121" s="649"/>
      <c r="D121" s="650"/>
      <c r="E121" s="651" t="s">
        <v>408</v>
      </c>
      <c r="F121" s="652" t="s">
        <v>409</v>
      </c>
      <c r="G121" s="615"/>
      <c r="H121" s="615"/>
      <c r="I121" s="615"/>
      <c r="J121" s="2"/>
    </row>
    <row r="122" spans="1:10" ht="17.25" x14ac:dyDescent="0.3">
      <c r="A122" s="554"/>
      <c r="B122" s="653" t="s">
        <v>410</v>
      </c>
      <c r="C122" s="544"/>
      <c r="D122" s="79"/>
      <c r="E122" s="654"/>
      <c r="F122" s="655"/>
      <c r="G122" s="615"/>
      <c r="H122" s="615"/>
      <c r="I122" s="615"/>
      <c r="J122" s="2"/>
    </row>
    <row r="123" spans="1:10" ht="17.25" x14ac:dyDescent="0.3">
      <c r="A123" s="554"/>
      <c r="B123" s="653" t="s">
        <v>411</v>
      </c>
      <c r="C123" s="544"/>
      <c r="D123" s="79"/>
      <c r="E123" s="654"/>
      <c r="F123" s="655"/>
      <c r="G123" s="615"/>
      <c r="H123" s="615"/>
      <c r="I123" s="615"/>
      <c r="J123" s="2"/>
    </row>
    <row r="124" spans="1:10" ht="17.25" x14ac:dyDescent="0.3">
      <c r="A124" s="554"/>
      <c r="B124" s="653" t="s">
        <v>412</v>
      </c>
      <c r="C124" s="544"/>
      <c r="D124" s="79"/>
      <c r="E124" s="654"/>
      <c r="F124" s="655"/>
      <c r="G124" s="615"/>
      <c r="H124" s="615"/>
      <c r="I124" s="615"/>
      <c r="J124" s="2"/>
    </row>
    <row r="125" spans="1:10" ht="17.25" x14ac:dyDescent="0.3">
      <c r="A125" s="554"/>
      <c r="B125" s="653" t="s">
        <v>413</v>
      </c>
      <c r="C125" s="544"/>
      <c r="D125" s="79"/>
      <c r="E125" s="654"/>
      <c r="F125" s="655"/>
      <c r="G125" s="615"/>
      <c r="H125" s="615"/>
      <c r="I125" s="615"/>
      <c r="J125" s="2"/>
    </row>
    <row r="126" spans="1:10" ht="17.25" x14ac:dyDescent="0.3">
      <c r="A126" s="554"/>
      <c r="B126" s="653" t="s">
        <v>414</v>
      </c>
      <c r="C126" s="544"/>
      <c r="D126" s="79"/>
      <c r="E126" s="654"/>
      <c r="F126" s="655"/>
      <c r="G126" s="615"/>
      <c r="H126" s="615"/>
      <c r="I126" s="615"/>
      <c r="J126" s="2"/>
    </row>
    <row r="127" spans="1:10" ht="17.25" x14ac:dyDescent="0.3">
      <c r="A127" s="554"/>
      <c r="B127" s="653" t="s">
        <v>415</v>
      </c>
      <c r="C127" s="544"/>
      <c r="D127" s="79"/>
      <c r="E127" s="654"/>
      <c r="F127" s="655"/>
      <c r="G127" s="615"/>
      <c r="H127" s="615"/>
      <c r="I127" s="615"/>
      <c r="J127" s="2"/>
    </row>
    <row r="128" spans="1:10" ht="17.25" x14ac:dyDescent="0.3">
      <c r="A128" s="554"/>
      <c r="B128" s="653" t="s">
        <v>416</v>
      </c>
      <c r="C128" s="544"/>
      <c r="D128" s="79"/>
      <c r="E128" s="654"/>
      <c r="F128" s="655"/>
      <c r="G128" s="615"/>
      <c r="H128" s="615"/>
      <c r="I128" s="615"/>
      <c r="J128" s="2"/>
    </row>
    <row r="129" spans="1:10" ht="17.25" x14ac:dyDescent="0.3">
      <c r="A129" s="554"/>
      <c r="B129" s="656" t="s">
        <v>417</v>
      </c>
      <c r="C129" s="657"/>
      <c r="D129" s="658"/>
      <c r="E129" s="659"/>
      <c r="F129" s="660"/>
      <c r="G129" s="615"/>
      <c r="H129" s="615"/>
      <c r="I129" s="615"/>
      <c r="J129" s="2"/>
    </row>
    <row r="130" spans="1:10" ht="17.25" x14ac:dyDescent="0.3">
      <c r="A130" s="554"/>
      <c r="B130" s="542"/>
      <c r="C130" s="542"/>
      <c r="D130" s="539"/>
      <c r="E130" s="539"/>
      <c r="F130" s="539"/>
      <c r="G130" s="615"/>
      <c r="H130" s="615"/>
      <c r="I130" s="615"/>
      <c r="J130" s="2"/>
    </row>
    <row r="131" spans="1:10" ht="17.25" x14ac:dyDescent="0.3">
      <c r="A131" s="554"/>
      <c r="B131" s="554"/>
      <c r="C131" s="60"/>
      <c r="D131" s="539"/>
      <c r="E131" s="539"/>
      <c r="F131" s="615"/>
      <c r="G131" s="615"/>
      <c r="H131" s="615"/>
      <c r="I131" s="615"/>
      <c r="J131" s="2"/>
    </row>
    <row r="132" spans="1:10" ht="17.25" x14ac:dyDescent="0.3">
      <c r="A132" s="554"/>
      <c r="B132" s="554"/>
      <c r="C132" s="539"/>
      <c r="D132" s="539"/>
      <c r="E132" s="661" t="s">
        <v>418</v>
      </c>
      <c r="F132" s="662" t="s">
        <v>369</v>
      </c>
      <c r="G132" s="615"/>
      <c r="H132" s="615"/>
      <c r="I132" s="615"/>
      <c r="J132" s="2"/>
    </row>
    <row r="133" spans="1:10" ht="17.25" x14ac:dyDescent="0.3">
      <c r="A133" s="559">
        <f>COUNT(A$30:$A132)+1</f>
        <v>4</v>
      </c>
      <c r="B133" s="619" t="s">
        <v>419</v>
      </c>
      <c r="C133" s="539"/>
      <c r="D133" s="539"/>
      <c r="E133" s="663" t="s">
        <v>420</v>
      </c>
      <c r="F133" s="664" t="s">
        <v>421</v>
      </c>
      <c r="G133" s="579" t="s">
        <v>422</v>
      </c>
      <c r="H133" s="615"/>
      <c r="I133" s="615"/>
      <c r="J133" s="2"/>
    </row>
    <row r="134" spans="1:10" ht="17.25" x14ac:dyDescent="0.3">
      <c r="A134" s="559">
        <f>COUNT(A$30:$A133)+1</f>
        <v>5</v>
      </c>
      <c r="B134" s="619" t="s">
        <v>423</v>
      </c>
      <c r="C134" s="539"/>
      <c r="D134" s="539"/>
      <c r="E134" s="663" t="s">
        <v>420</v>
      </c>
      <c r="F134" s="664" t="s">
        <v>424</v>
      </c>
      <c r="G134" s="579" t="s">
        <v>425</v>
      </c>
      <c r="H134" s="615"/>
      <c r="I134" s="615"/>
      <c r="J134" s="2"/>
    </row>
    <row r="135" spans="1:10" ht="17.25" x14ac:dyDescent="0.3">
      <c r="A135" s="559">
        <f>COUNT(A$30:$A134)+1</f>
        <v>6</v>
      </c>
      <c r="B135" s="619" t="s">
        <v>426</v>
      </c>
      <c r="C135" s="539"/>
      <c r="D135" s="539"/>
      <c r="E135" s="665" t="s">
        <v>420</v>
      </c>
      <c r="F135" s="666" t="s">
        <v>381</v>
      </c>
      <c r="G135" s="579" t="s">
        <v>427</v>
      </c>
      <c r="H135" s="615"/>
      <c r="I135" s="615"/>
      <c r="J135" s="2"/>
    </row>
    <row r="136" spans="1:10" ht="17.25" x14ac:dyDescent="0.3">
      <c r="A136" s="559"/>
      <c r="B136" s="615" t="s">
        <v>403</v>
      </c>
      <c r="C136" s="539"/>
      <c r="D136" s="539"/>
      <c r="E136" s="539"/>
      <c r="F136" s="615"/>
      <c r="G136" s="615"/>
      <c r="H136" s="615"/>
      <c r="I136" s="615"/>
      <c r="J136" s="2"/>
    </row>
    <row r="137" spans="1:10" ht="17.25" x14ac:dyDescent="0.3">
      <c r="A137" s="559">
        <f>COUNT(A$30:$A135)+1</f>
        <v>7</v>
      </c>
      <c r="B137" s="619" t="s">
        <v>428</v>
      </c>
      <c r="C137" s="539"/>
      <c r="D137" s="667" t="s">
        <v>429</v>
      </c>
      <c r="E137" s="539"/>
      <c r="F137" s="615"/>
      <c r="G137" s="615"/>
      <c r="H137" s="615"/>
      <c r="I137" s="615"/>
      <c r="J137" s="2"/>
    </row>
    <row r="138" spans="1:10" ht="17.25" x14ac:dyDescent="0.3">
      <c r="A138" s="604"/>
      <c r="B138" s="615" t="s">
        <v>403</v>
      </c>
      <c r="C138" s="24" t="s">
        <v>430</v>
      </c>
      <c r="D138" s="539"/>
      <c r="E138" s="539"/>
      <c r="F138" s="668">
        <f>'KK-09'!C51</f>
        <v>0</v>
      </c>
      <c r="G138" s="615"/>
      <c r="H138" s="615"/>
      <c r="I138" s="615"/>
      <c r="J138" s="2"/>
    </row>
    <row r="139" spans="1:10" ht="17.25" x14ac:dyDescent="0.3">
      <c r="A139" s="604"/>
      <c r="B139" s="604"/>
      <c r="C139" s="604"/>
      <c r="D139" s="669" t="s">
        <v>198</v>
      </c>
      <c r="E139" s="589"/>
      <c r="F139" s="582" t="s">
        <v>369</v>
      </c>
      <c r="G139" s="615"/>
      <c r="H139" s="615"/>
      <c r="I139" s="615"/>
      <c r="J139" s="2"/>
    </row>
    <row r="140" spans="1:10" ht="17.25" x14ac:dyDescent="0.3">
      <c r="A140" s="604"/>
      <c r="B140" s="604"/>
      <c r="C140" s="604"/>
      <c r="D140" s="670" t="s">
        <v>431</v>
      </c>
      <c r="E140" s="3"/>
      <c r="F140" s="671" t="s">
        <v>381</v>
      </c>
      <c r="G140" s="579" t="s">
        <v>432</v>
      </c>
      <c r="H140" s="615"/>
      <c r="I140" s="615"/>
      <c r="J140" s="2"/>
    </row>
    <row r="141" spans="1:10" ht="17.25" x14ac:dyDescent="0.3">
      <c r="A141" s="604"/>
      <c r="B141" s="604"/>
      <c r="C141" s="604"/>
      <c r="D141" s="670" t="s">
        <v>433</v>
      </c>
      <c r="E141" s="672" t="s">
        <v>434</v>
      </c>
      <c r="F141" s="664" t="s">
        <v>424</v>
      </c>
      <c r="G141" s="579" t="s">
        <v>435</v>
      </c>
      <c r="H141" s="615"/>
      <c r="I141" s="615"/>
      <c r="J141" s="2"/>
    </row>
    <row r="142" spans="1:10" ht="17.25" x14ac:dyDescent="0.3">
      <c r="A142" s="604"/>
      <c r="B142" s="604"/>
      <c r="C142" s="604"/>
      <c r="D142" s="670" t="s">
        <v>436</v>
      </c>
      <c r="E142" s="672" t="s">
        <v>437</v>
      </c>
      <c r="F142" s="664" t="s">
        <v>424</v>
      </c>
      <c r="G142" s="579" t="s">
        <v>438</v>
      </c>
      <c r="H142" s="615"/>
      <c r="I142" s="615"/>
      <c r="J142" s="2"/>
    </row>
    <row r="143" spans="1:10" ht="17.25" x14ac:dyDescent="0.3">
      <c r="A143" s="604"/>
      <c r="B143" s="604"/>
      <c r="C143" s="604"/>
      <c r="D143" s="670" t="s">
        <v>439</v>
      </c>
      <c r="E143" s="672" t="s">
        <v>440</v>
      </c>
      <c r="F143" s="664" t="s">
        <v>424</v>
      </c>
      <c r="G143" s="579" t="s">
        <v>441</v>
      </c>
      <c r="H143" s="615"/>
      <c r="I143" s="615"/>
      <c r="J143" s="2"/>
    </row>
    <row r="144" spans="1:10" ht="17.25" x14ac:dyDescent="0.3">
      <c r="A144" s="604"/>
      <c r="B144" s="604"/>
      <c r="C144" s="604"/>
      <c r="D144" s="673" t="s">
        <v>442</v>
      </c>
      <c r="E144" s="674"/>
      <c r="F144" s="675" t="s">
        <v>443</v>
      </c>
      <c r="G144" s="579" t="s">
        <v>432</v>
      </c>
      <c r="H144" s="615"/>
      <c r="I144" s="615"/>
      <c r="J144" s="2"/>
    </row>
    <row r="145" spans="1:10" ht="17.25" x14ac:dyDescent="0.3">
      <c r="A145" s="604"/>
      <c r="B145" s="604"/>
      <c r="C145" s="24"/>
      <c r="D145" s="24"/>
      <c r="E145" s="539"/>
      <c r="F145" s="615"/>
      <c r="G145" s="579"/>
      <c r="H145" s="615"/>
      <c r="I145" s="615"/>
      <c r="J145" s="2"/>
    </row>
    <row r="146" spans="1:10" ht="17.25" x14ac:dyDescent="0.3">
      <c r="A146" s="559">
        <f>COUNT(A$30:$A145)+1</f>
        <v>8</v>
      </c>
      <c r="B146" s="619" t="s">
        <v>444</v>
      </c>
      <c r="C146" s="539"/>
      <c r="D146" s="539"/>
      <c r="E146" s="676" t="s">
        <v>418</v>
      </c>
      <c r="F146" s="677" t="s">
        <v>369</v>
      </c>
      <c r="G146" s="579"/>
      <c r="H146" s="615"/>
      <c r="I146" s="615"/>
    </row>
    <row r="147" spans="1:10" ht="17.25" x14ac:dyDescent="0.3">
      <c r="A147" s="554"/>
      <c r="B147" s="615" t="s">
        <v>403</v>
      </c>
      <c r="C147" s="539"/>
      <c r="D147" s="539"/>
      <c r="E147" s="678" t="s">
        <v>420</v>
      </c>
      <c r="F147" s="664" t="s">
        <v>445</v>
      </c>
      <c r="G147" s="579" t="s">
        <v>446</v>
      </c>
      <c r="H147" s="615"/>
      <c r="I147" s="615"/>
    </row>
    <row r="148" spans="1:10" ht="17.25" x14ac:dyDescent="0.3">
      <c r="A148" s="554"/>
      <c r="B148" s="554"/>
      <c r="C148" s="539"/>
      <c r="D148" s="539"/>
      <c r="E148" s="678" t="s">
        <v>447</v>
      </c>
      <c r="F148" s="664" t="s">
        <v>424</v>
      </c>
      <c r="G148" s="579" t="s">
        <v>448</v>
      </c>
      <c r="H148" s="615"/>
      <c r="I148" s="615"/>
    </row>
    <row r="149" spans="1:10" ht="17.25" x14ac:dyDescent="0.3">
      <c r="A149" s="554"/>
      <c r="B149" s="554"/>
      <c r="C149" s="539"/>
      <c r="D149" s="539"/>
      <c r="E149" s="679" t="s">
        <v>449</v>
      </c>
      <c r="F149" s="680" t="s">
        <v>392</v>
      </c>
      <c r="G149" s="579" t="s">
        <v>448</v>
      </c>
      <c r="H149" s="615"/>
      <c r="I149" s="615"/>
    </row>
    <row r="150" spans="1:10" ht="17.25" x14ac:dyDescent="0.3">
      <c r="A150" s="554"/>
      <c r="B150" s="554"/>
      <c r="C150" s="539"/>
      <c r="D150" s="539"/>
      <c r="E150" s="615"/>
      <c r="F150" s="615"/>
      <c r="G150" s="615"/>
      <c r="H150" s="615"/>
      <c r="I150" s="615"/>
    </row>
    <row r="151" spans="1:10" ht="17.25" x14ac:dyDescent="0.3">
      <c r="A151" s="559">
        <f>COUNT(A$30:$A150)+1</f>
        <v>9</v>
      </c>
      <c r="B151" s="619" t="s">
        <v>450</v>
      </c>
      <c r="C151" s="681"/>
      <c r="D151" s="682"/>
      <c r="E151" s="615"/>
      <c r="F151" s="615"/>
      <c r="G151" s="615"/>
      <c r="H151" s="615"/>
      <c r="I151" s="615"/>
    </row>
    <row r="152" spans="1:10" ht="17.25" x14ac:dyDescent="0.3">
      <c r="A152" s="554"/>
      <c r="B152" s="615" t="s">
        <v>403</v>
      </c>
      <c r="C152" s="24" t="s">
        <v>451</v>
      </c>
      <c r="D152" s="683"/>
      <c r="E152" s="684"/>
      <c r="F152" s="668">
        <f>'KK-09'!G95</f>
        <v>0</v>
      </c>
      <c r="G152" s="615"/>
      <c r="H152" s="539"/>
      <c r="I152" s="539"/>
    </row>
    <row r="153" spans="1:10" ht="17.25" x14ac:dyDescent="0.3">
      <c r="A153" s="554"/>
      <c r="B153" s="554"/>
      <c r="C153" s="24" t="s">
        <v>452</v>
      </c>
      <c r="D153" s="683"/>
      <c r="E153" s="684"/>
      <c r="F153" s="668">
        <f>'KK-09'!P95</f>
        <v>0</v>
      </c>
      <c r="G153" s="539"/>
      <c r="H153" s="539"/>
      <c r="I153" s="539"/>
    </row>
    <row r="154" spans="1:10" ht="33" x14ac:dyDescent="0.3">
      <c r="A154" s="554"/>
      <c r="B154" s="554"/>
      <c r="C154" s="540" t="s">
        <v>453</v>
      </c>
      <c r="D154" s="685" t="s">
        <v>27</v>
      </c>
      <c r="E154" s="686" t="s">
        <v>454</v>
      </c>
      <c r="F154" s="687" t="s">
        <v>287</v>
      </c>
      <c r="G154" s="688" t="s">
        <v>288</v>
      </c>
      <c r="H154" s="689" t="s">
        <v>289</v>
      </c>
      <c r="I154" s="689" t="s">
        <v>455</v>
      </c>
    </row>
    <row r="155" spans="1:10" ht="17.25" x14ac:dyDescent="0.3">
      <c r="A155" s="554"/>
      <c r="B155" s="554"/>
      <c r="C155" s="554"/>
      <c r="D155" s="554"/>
      <c r="E155" s="690" t="s">
        <v>456</v>
      </c>
      <c r="F155" s="691">
        <f>'KK-09'!M158</f>
        <v>0</v>
      </c>
      <c r="G155" s="691">
        <f>'KK-09'!N158</f>
        <v>0</v>
      </c>
      <c r="H155" s="692">
        <f>'KK-09'!O158</f>
        <v>0</v>
      </c>
      <c r="I155" s="692">
        <f>'KK-09'!P158</f>
        <v>0</v>
      </c>
    </row>
    <row r="156" spans="1:10" ht="17.25" x14ac:dyDescent="0.3">
      <c r="A156" s="554"/>
      <c r="B156" s="554"/>
      <c r="C156" s="554"/>
      <c r="D156" s="554"/>
      <c r="E156" s="539"/>
      <c r="F156" s="539"/>
      <c r="G156" s="539"/>
      <c r="H156" s="539"/>
      <c r="I156" s="539"/>
    </row>
    <row r="157" spans="1:10" ht="17.25" x14ac:dyDescent="0.3">
      <c r="A157" s="554"/>
      <c r="B157" s="554"/>
      <c r="C157" s="554"/>
      <c r="D157" s="554"/>
      <c r="E157" s="3"/>
      <c r="F157" s="693"/>
      <c r="G157" s="693"/>
      <c r="H157" s="693"/>
      <c r="I157" s="693"/>
    </row>
    <row r="158" spans="1:10" ht="17.25" x14ac:dyDescent="0.3">
      <c r="A158" s="554"/>
      <c r="B158" s="554"/>
      <c r="C158" s="3"/>
      <c r="D158" s="693"/>
      <c r="E158" s="693"/>
      <c r="F158" s="693"/>
      <c r="G158" s="693"/>
      <c r="H158" s="693"/>
      <c r="I158" s="693"/>
    </row>
    <row r="159" spans="1:10" ht="17.25" x14ac:dyDescent="0.3">
      <c r="A159" s="554"/>
      <c r="B159" s="554"/>
      <c r="C159" s="24" t="s">
        <v>457</v>
      </c>
      <c r="D159" s="683"/>
      <c r="E159" s="3"/>
      <c r="F159" s="685" t="s">
        <v>27</v>
      </c>
      <c r="G159" s="539"/>
      <c r="H159" s="539"/>
      <c r="I159" s="539"/>
    </row>
    <row r="160" spans="1:10" ht="17.25" x14ac:dyDescent="0.3">
      <c r="A160" s="554"/>
      <c r="B160" s="554"/>
      <c r="C160" s="24"/>
      <c r="D160" s="683"/>
      <c r="E160" s="3"/>
      <c r="F160" s="694"/>
      <c r="G160" s="695" t="s">
        <v>458</v>
      </c>
      <c r="H160" s="696"/>
      <c r="I160" s="898" t="s">
        <v>459</v>
      </c>
    </row>
    <row r="161" spans="1:10" ht="33" x14ac:dyDescent="0.3">
      <c r="A161" s="554"/>
      <c r="B161" s="554"/>
      <c r="C161" s="697" t="s">
        <v>198</v>
      </c>
      <c r="D161" s="689" t="s">
        <v>460</v>
      </c>
      <c r="E161" s="689" t="s">
        <v>246</v>
      </c>
      <c r="F161" s="689" t="s">
        <v>287</v>
      </c>
      <c r="G161" s="689" t="s">
        <v>288</v>
      </c>
      <c r="H161" s="698" t="s">
        <v>289</v>
      </c>
      <c r="I161" s="899"/>
    </row>
    <row r="162" spans="1:10" ht="17.25" x14ac:dyDescent="0.3">
      <c r="A162" s="554"/>
      <c r="B162" s="554"/>
      <c r="C162" s="699" t="str">
        <f>'KK-09'!B15</f>
        <v>Immateriális javak</v>
      </c>
      <c r="D162" s="700" t="str">
        <f>IF('KK-09'!D15=0,"",'KK-09'!D15)</f>
        <v/>
      </c>
      <c r="E162" s="701">
        <f>'KK-09'!P97</f>
        <v>0</v>
      </c>
      <c r="F162" s="702">
        <f>'KK-09'!M160</f>
        <v>0</v>
      </c>
      <c r="G162" s="702">
        <f>'KK-09'!N160</f>
        <v>0</v>
      </c>
      <c r="H162" s="702">
        <f>'KK-09'!O160</f>
        <v>0</v>
      </c>
      <c r="I162" s="702">
        <f>'KK-09'!P160</f>
        <v>0</v>
      </c>
    </row>
    <row r="163" spans="1:10" ht="17.25" x14ac:dyDescent="0.3">
      <c r="A163" s="554"/>
      <c r="B163" s="554"/>
      <c r="C163" s="703" t="str">
        <f>'KK-09'!B16</f>
        <v>Tárgyi eszközök</v>
      </c>
      <c r="D163" s="704" t="str">
        <f>IF('KK-09'!D16=0,"",'KK-09'!D16)</f>
        <v/>
      </c>
      <c r="E163" s="705">
        <f>'KK-09'!P99</f>
        <v>0</v>
      </c>
      <c r="F163" s="706">
        <f>'KK-09'!M162</f>
        <v>0</v>
      </c>
      <c r="G163" s="706">
        <f>'KK-09'!N162</f>
        <v>0</v>
      </c>
      <c r="H163" s="706">
        <f>'KK-09'!O162</f>
        <v>0</v>
      </c>
      <c r="I163" s="706">
        <f>'KK-09'!P162</f>
        <v>0</v>
      </c>
    </row>
    <row r="164" spans="1:10" ht="17.25" x14ac:dyDescent="0.3">
      <c r="A164" s="554"/>
      <c r="B164" s="554"/>
      <c r="C164" s="703" t="str">
        <f>'KK-09'!B17</f>
        <v>Befektetett pénzügyi eszközök</v>
      </c>
      <c r="D164" s="704" t="str">
        <f>IF('KK-09'!D17=0,"",'KK-09'!D17)</f>
        <v/>
      </c>
      <c r="E164" s="705">
        <f>'KK-09'!P101</f>
        <v>0</v>
      </c>
      <c r="F164" s="706">
        <f>'KK-09'!M164</f>
        <v>0</v>
      </c>
      <c r="G164" s="706">
        <f>'KK-09'!N164</f>
        <v>0</v>
      </c>
      <c r="H164" s="706">
        <f>'KK-09'!O164</f>
        <v>0</v>
      </c>
      <c r="I164" s="706">
        <f>'KK-09'!P164</f>
        <v>0</v>
      </c>
    </row>
    <row r="165" spans="1:10" ht="17.25" x14ac:dyDescent="0.3">
      <c r="A165" s="554"/>
      <c r="B165" s="554"/>
      <c r="C165" s="703" t="str">
        <f>'KK-09'!B18</f>
        <v>Halasztott adókövetelés</v>
      </c>
      <c r="D165" s="704" t="str">
        <f>IF('KK-09'!D18=0,"",'KK-09'!D18)</f>
        <v/>
      </c>
      <c r="E165" s="705">
        <f>'KK-09'!P103</f>
        <v>0</v>
      </c>
      <c r="F165" s="706">
        <f>'KK-09'!M166</f>
        <v>0</v>
      </c>
      <c r="G165" s="706">
        <f>'KK-09'!N166</f>
        <v>0</v>
      </c>
      <c r="H165" s="706">
        <f>'KK-09'!O166</f>
        <v>0</v>
      </c>
      <c r="I165" s="706">
        <f>'KK-09'!P166</f>
        <v>0</v>
      </c>
    </row>
    <row r="166" spans="1:10" ht="17.25" x14ac:dyDescent="0.3">
      <c r="A166" s="554"/>
      <c r="B166" s="554"/>
      <c r="C166" s="703" t="str">
        <f>'KK-09'!B19</f>
        <v xml:space="preserve">Készletek </v>
      </c>
      <c r="D166" s="704" t="str">
        <f>IF('KK-09'!D19=0,"",'KK-09'!D19)</f>
        <v/>
      </c>
      <c r="E166" s="705">
        <f>'KK-09'!P105</f>
        <v>0</v>
      </c>
      <c r="F166" s="706">
        <f>'KK-09'!M168</f>
        <v>0</v>
      </c>
      <c r="G166" s="706">
        <f>'KK-09'!N168</f>
        <v>0</v>
      </c>
      <c r="H166" s="706">
        <f>'KK-09'!O168</f>
        <v>0</v>
      </c>
      <c r="I166" s="706">
        <f>'KK-09'!P168</f>
        <v>0</v>
      </c>
    </row>
    <row r="167" spans="1:10" ht="17.25" x14ac:dyDescent="0.3">
      <c r="A167" s="554"/>
      <c r="B167" s="554"/>
      <c r="C167" s="703" t="str">
        <f>'KK-09'!B20</f>
        <v>Követelések</v>
      </c>
      <c r="D167" s="704" t="str">
        <f>IF('KK-09'!D20=0,"",'KK-09'!D20)</f>
        <v/>
      </c>
      <c r="E167" s="705">
        <f>'KK-09'!P107</f>
        <v>0</v>
      </c>
      <c r="F167" s="706">
        <f>'KK-09'!M170</f>
        <v>0</v>
      </c>
      <c r="G167" s="706">
        <f>'KK-09'!N170</f>
        <v>0</v>
      </c>
      <c r="H167" s="706">
        <f>'KK-09'!O170</f>
        <v>0</v>
      </c>
      <c r="I167" s="706">
        <f>'KK-09'!P170</f>
        <v>0</v>
      </c>
    </row>
    <row r="168" spans="1:10" ht="17.25" x14ac:dyDescent="0.3">
      <c r="A168" s="554"/>
      <c r="B168" s="554"/>
      <c r="C168" s="703" t="str">
        <f>'KK-09'!B21</f>
        <v>Értékpapírok</v>
      </c>
      <c r="D168" s="704" t="str">
        <f>IF('KK-09'!D21=0,"",'KK-09'!D21)</f>
        <v/>
      </c>
      <c r="E168" s="705">
        <f>'KK-09'!P109</f>
        <v>0</v>
      </c>
      <c r="F168" s="706">
        <f>'KK-09'!M172</f>
        <v>0</v>
      </c>
      <c r="G168" s="706">
        <f>'KK-09'!N172</f>
        <v>0</v>
      </c>
      <c r="H168" s="706">
        <f>'KK-09'!O172</f>
        <v>0</v>
      </c>
      <c r="I168" s="706">
        <f>'KK-09'!P172</f>
        <v>0</v>
      </c>
    </row>
    <row r="169" spans="1:10" ht="17.25" x14ac:dyDescent="0.3">
      <c r="A169" s="554"/>
      <c r="B169" s="554"/>
      <c r="C169" s="703" t="str">
        <f>'KK-09'!B22</f>
        <v>Pénzeszközök</v>
      </c>
      <c r="D169" s="704" t="str">
        <f>IF('KK-09'!D22=0,"",'KK-09'!D22)</f>
        <v/>
      </c>
      <c r="E169" s="705">
        <f>'KK-09'!P111</f>
        <v>0</v>
      </c>
      <c r="F169" s="706">
        <f>'KK-09'!M174</f>
        <v>0</v>
      </c>
      <c r="G169" s="706">
        <f>'KK-09'!N174</f>
        <v>0</v>
      </c>
      <c r="H169" s="706">
        <f>'KK-09'!O174</f>
        <v>0</v>
      </c>
      <c r="I169" s="706">
        <f>'KK-09'!P174</f>
        <v>0</v>
      </c>
    </row>
    <row r="170" spans="1:10" ht="17.25" x14ac:dyDescent="0.3">
      <c r="A170" s="554"/>
      <c r="B170" s="554"/>
      <c r="C170" s="707" t="str">
        <f>'KK-09'!B23</f>
        <v>Aktív időbeli elhatárolások</v>
      </c>
      <c r="D170" s="708" t="str">
        <f>IF('KK-09'!D23=0,"",'KK-09'!D23)</f>
        <v/>
      </c>
      <c r="E170" s="709">
        <f>'KK-09'!P113</f>
        <v>0</v>
      </c>
      <c r="F170" s="710">
        <f>'KK-09'!M176</f>
        <v>0</v>
      </c>
      <c r="G170" s="710">
        <f>'KK-09'!N176</f>
        <v>0</v>
      </c>
      <c r="H170" s="710">
        <f>'KK-09'!O176</f>
        <v>0</v>
      </c>
      <c r="I170" s="710">
        <f>'KK-09'!P176</f>
        <v>0</v>
      </c>
      <c r="J170" s="2"/>
    </row>
    <row r="171" spans="1:10" ht="17.25" x14ac:dyDescent="0.3">
      <c r="A171" s="554"/>
      <c r="B171" s="554"/>
      <c r="C171" s="699" t="str">
        <f>'KK-09'!B25</f>
        <v xml:space="preserve">Saját tőke </v>
      </c>
      <c r="D171" s="700" t="str">
        <f>IF('KK-09'!D25=0,"",'KK-09'!D25)</f>
        <v/>
      </c>
      <c r="E171" s="701">
        <f>'KK-09'!P115</f>
        <v>0</v>
      </c>
      <c r="F171" s="702">
        <f>'KK-09'!M178</f>
        <v>0</v>
      </c>
      <c r="G171" s="702">
        <f>'KK-09'!N178</f>
        <v>0</v>
      </c>
      <c r="H171" s="702">
        <f>'KK-09'!O178</f>
        <v>0</v>
      </c>
      <c r="I171" s="702">
        <f>'KK-09'!P178</f>
        <v>0</v>
      </c>
      <c r="J171" s="2"/>
    </row>
    <row r="172" spans="1:10" ht="17.25" x14ac:dyDescent="0.3">
      <c r="A172" s="554"/>
      <c r="B172" s="554"/>
      <c r="C172" s="703" t="str">
        <f>'KK-09'!B26</f>
        <v>Céltartalékok</v>
      </c>
      <c r="D172" s="704" t="str">
        <f>IF('KK-09'!D26=0,"",'KK-09'!D26)</f>
        <v/>
      </c>
      <c r="E172" s="705">
        <f>'KK-09'!P117</f>
        <v>0</v>
      </c>
      <c r="F172" s="706">
        <f>'KK-09'!M180</f>
        <v>0</v>
      </c>
      <c r="G172" s="706">
        <f>'KK-09'!N180</f>
        <v>0</v>
      </c>
      <c r="H172" s="706">
        <f>'KK-09'!O180</f>
        <v>0</v>
      </c>
      <c r="I172" s="706">
        <f>'KK-09'!P180</f>
        <v>0</v>
      </c>
      <c r="J172" s="2"/>
    </row>
    <row r="173" spans="1:10" ht="17.25" x14ac:dyDescent="0.3">
      <c r="A173" s="554"/>
      <c r="B173" s="554"/>
      <c r="C173" s="703" t="str">
        <f>'KK-09'!B27</f>
        <v>Hátrasorolt kötelezettségek</v>
      </c>
      <c r="D173" s="704" t="str">
        <f>IF('KK-09'!D27=0,"",'KK-09'!D27)</f>
        <v/>
      </c>
      <c r="E173" s="705">
        <f>'KK-09'!P119</f>
        <v>0</v>
      </c>
      <c r="F173" s="706">
        <f>'KK-09'!M182</f>
        <v>0</v>
      </c>
      <c r="G173" s="706">
        <f>'KK-09'!N182</f>
        <v>0</v>
      </c>
      <c r="H173" s="706">
        <f>'KK-09'!O182</f>
        <v>0</v>
      </c>
      <c r="I173" s="706">
        <f>'KK-09'!P182</f>
        <v>0</v>
      </c>
      <c r="J173" s="2"/>
    </row>
    <row r="174" spans="1:10" ht="17.25" x14ac:dyDescent="0.3">
      <c r="A174" s="554"/>
      <c r="B174" s="554"/>
      <c r="C174" s="703" t="str">
        <f>'KK-09'!B28</f>
        <v>Hosszú lejáratú kötelezettségek</v>
      </c>
      <c r="D174" s="704" t="str">
        <f>IF('KK-09'!D28=0,"",'KK-09'!D28)</f>
        <v/>
      </c>
      <c r="E174" s="705">
        <f>'KK-09'!P121</f>
        <v>0</v>
      </c>
      <c r="F174" s="706">
        <f>'KK-09'!M184</f>
        <v>0</v>
      </c>
      <c r="G174" s="706">
        <f>'KK-09'!N184</f>
        <v>0</v>
      </c>
      <c r="H174" s="706">
        <f>'KK-09'!O184</f>
        <v>0</v>
      </c>
      <c r="I174" s="706">
        <f>'KK-09'!P184</f>
        <v>0</v>
      </c>
      <c r="J174" s="2"/>
    </row>
    <row r="175" spans="1:10" ht="17.25" x14ac:dyDescent="0.3">
      <c r="A175" s="554"/>
      <c r="B175" s="554"/>
      <c r="C175" s="703" t="str">
        <f>'KK-09'!B29</f>
        <v>Rövid lejáratú kötelezettségek</v>
      </c>
      <c r="D175" s="704" t="str">
        <f>IF('KK-09'!D29=0,"",'KK-09'!D29)</f>
        <v/>
      </c>
      <c r="E175" s="705">
        <f>'KK-09'!P123</f>
        <v>0</v>
      </c>
      <c r="F175" s="706">
        <f>'KK-09'!M186</f>
        <v>0</v>
      </c>
      <c r="G175" s="706">
        <f>'KK-09'!N186</f>
        <v>0</v>
      </c>
      <c r="H175" s="706">
        <f>'KK-09'!O186</f>
        <v>0</v>
      </c>
      <c r="I175" s="706">
        <f>'KK-09'!P186</f>
        <v>0</v>
      </c>
      <c r="J175" s="2"/>
    </row>
    <row r="176" spans="1:10" ht="17.25" x14ac:dyDescent="0.3">
      <c r="A176" s="554"/>
      <c r="B176" s="554"/>
      <c r="C176" s="707" t="str">
        <f>'KK-09'!B30</f>
        <v>Passzív időbeli elhatárolások</v>
      </c>
      <c r="D176" s="708" t="str">
        <f>IF('KK-09'!D30=0,"",'KK-09'!D30)</f>
        <v/>
      </c>
      <c r="E176" s="709">
        <f>'KK-09'!P125</f>
        <v>0</v>
      </c>
      <c r="F176" s="710">
        <f>'KK-09'!M188</f>
        <v>0</v>
      </c>
      <c r="G176" s="710">
        <f>'KK-09'!N188</f>
        <v>0</v>
      </c>
      <c r="H176" s="710">
        <f>'KK-09'!O188</f>
        <v>0</v>
      </c>
      <c r="I176" s="710">
        <f>'KK-09'!P188</f>
        <v>0</v>
      </c>
      <c r="J176" s="2"/>
    </row>
    <row r="177" spans="1:10" ht="17.25" x14ac:dyDescent="0.3">
      <c r="A177" s="554"/>
      <c r="B177" s="554"/>
      <c r="C177" s="699" t="str">
        <f>'KK-09'!B32</f>
        <v>Értékesítés nettó árbevétele</v>
      </c>
      <c r="D177" s="700" t="str">
        <f>IF('KK-09'!D32=0,"",'KK-09'!D32)</f>
        <v/>
      </c>
      <c r="E177" s="701">
        <f>'KK-09'!P127</f>
        <v>0</v>
      </c>
      <c r="F177" s="702">
        <f>'KK-09'!M190</f>
        <v>0</v>
      </c>
      <c r="G177" s="702">
        <f>'KK-09'!N190</f>
        <v>0</v>
      </c>
      <c r="H177" s="702">
        <f>'KK-09'!O190</f>
        <v>0</v>
      </c>
      <c r="I177" s="702">
        <f>'KK-09'!P190</f>
        <v>0</v>
      </c>
      <c r="J177" s="2"/>
    </row>
    <row r="178" spans="1:10" ht="17.25" x14ac:dyDescent="0.3">
      <c r="A178" s="554"/>
      <c r="B178" s="554"/>
      <c r="C178" s="703" t="str">
        <f>'KK-09'!B33</f>
        <v>Aktivált saját teljesítmények</v>
      </c>
      <c r="D178" s="704" t="str">
        <f>IF('KK-09'!D33=0,"",'KK-09'!D33)</f>
        <v/>
      </c>
      <c r="E178" s="705">
        <f>'KK-09'!P129</f>
        <v>0</v>
      </c>
      <c r="F178" s="706">
        <f>'KK-09'!M192</f>
        <v>0</v>
      </c>
      <c r="G178" s="706">
        <f>'KK-09'!N192</f>
        <v>0</v>
      </c>
      <c r="H178" s="706">
        <f>'KK-09'!O192</f>
        <v>0</v>
      </c>
      <c r="I178" s="706">
        <f>'KK-09'!P192</f>
        <v>0</v>
      </c>
      <c r="J178" s="2"/>
    </row>
    <row r="179" spans="1:10" ht="17.25" x14ac:dyDescent="0.3">
      <c r="A179" s="554"/>
      <c r="B179" s="554"/>
      <c r="C179" s="703" t="str">
        <f>'KK-09'!B34</f>
        <v>Egyéb bevétel</v>
      </c>
      <c r="D179" s="704" t="str">
        <f>IF('KK-09'!D34=0,"",'KK-09'!D34)</f>
        <v/>
      </c>
      <c r="E179" s="705">
        <f>'KK-09'!P131</f>
        <v>0</v>
      </c>
      <c r="F179" s="706">
        <f>'KK-09'!M194</f>
        <v>0</v>
      </c>
      <c r="G179" s="706">
        <f>'KK-09'!N194</f>
        <v>0</v>
      </c>
      <c r="H179" s="706">
        <f>'KK-09'!O194</f>
        <v>0</v>
      </c>
      <c r="I179" s="706">
        <f>'KK-09'!P194</f>
        <v>0</v>
      </c>
      <c r="J179" s="2"/>
    </row>
    <row r="180" spans="1:10" ht="17.25" x14ac:dyDescent="0.3">
      <c r="A180" s="554"/>
      <c r="B180" s="554"/>
      <c r="C180" s="707" t="str">
        <f>'KK-09'!B35</f>
        <v>Pénzügyi bevételek</v>
      </c>
      <c r="D180" s="708" t="str">
        <f>IF('KK-09'!D35=0,"",'KK-09'!D35)</f>
        <v/>
      </c>
      <c r="E180" s="709">
        <f>'KK-09'!P133</f>
        <v>0</v>
      </c>
      <c r="F180" s="710">
        <f>'KK-09'!M196</f>
        <v>0</v>
      </c>
      <c r="G180" s="710">
        <f>'KK-09'!N196</f>
        <v>0</v>
      </c>
      <c r="H180" s="710">
        <f>'KK-09'!O196</f>
        <v>0</v>
      </c>
      <c r="I180" s="710">
        <f>'KK-09'!P196</f>
        <v>0</v>
      </c>
      <c r="J180" s="2"/>
    </row>
    <row r="181" spans="1:10" ht="17.25" x14ac:dyDescent="0.3">
      <c r="A181" s="554"/>
      <c r="B181" s="554"/>
      <c r="C181" s="699" t="str">
        <f>'KK-09'!B37</f>
        <v>Anyagjellegű ráfordítások</v>
      </c>
      <c r="D181" s="700" t="str">
        <f>IF('KK-09'!D37=0,"",'KK-09'!D37)</f>
        <v/>
      </c>
      <c r="E181" s="701">
        <f>'KK-09'!P135</f>
        <v>0</v>
      </c>
      <c r="F181" s="702">
        <f>'KK-09'!M198</f>
        <v>0</v>
      </c>
      <c r="G181" s="702">
        <f>'KK-09'!N198</f>
        <v>0</v>
      </c>
      <c r="H181" s="702">
        <f>'KK-09'!O198</f>
        <v>0</v>
      </c>
      <c r="I181" s="702">
        <f>'KK-09'!P198</f>
        <v>0</v>
      </c>
      <c r="J181" s="2"/>
    </row>
    <row r="182" spans="1:10" ht="17.25" x14ac:dyDescent="0.3">
      <c r="A182" s="554"/>
      <c r="B182" s="554"/>
      <c r="C182" s="703" t="str">
        <f>'KK-09'!B38</f>
        <v>Személyi jellegű ráfordítások</v>
      </c>
      <c r="D182" s="704" t="str">
        <f>IF('KK-09'!D38=0,"",'KK-09'!D38)</f>
        <v/>
      </c>
      <c r="E182" s="705">
        <f>'KK-09'!P137</f>
        <v>0</v>
      </c>
      <c r="F182" s="706">
        <f>'KK-09'!M200</f>
        <v>0</v>
      </c>
      <c r="G182" s="706">
        <f>'KK-09'!N200</f>
        <v>0</v>
      </c>
      <c r="H182" s="706">
        <f>'KK-09'!O200</f>
        <v>0</v>
      </c>
      <c r="I182" s="706">
        <f>'KK-09'!P200</f>
        <v>0</v>
      </c>
      <c r="J182" s="2"/>
    </row>
    <row r="183" spans="1:10" ht="17.25" x14ac:dyDescent="0.3">
      <c r="A183" s="554"/>
      <c r="B183" s="554"/>
      <c r="C183" s="703" t="str">
        <f>'KK-09'!B39</f>
        <v>Értékcsökkenés</v>
      </c>
      <c r="D183" s="704" t="str">
        <f>IF('KK-09'!D39=0,"",'KK-09'!D39)</f>
        <v/>
      </c>
      <c r="E183" s="705">
        <f>'KK-09'!P139</f>
        <v>0</v>
      </c>
      <c r="F183" s="706">
        <f>'KK-09'!M202</f>
        <v>0</v>
      </c>
      <c r="G183" s="706">
        <f>'KK-09'!N202</f>
        <v>0</v>
      </c>
      <c r="H183" s="706">
        <f>'KK-09'!O202</f>
        <v>0</v>
      </c>
      <c r="I183" s="706">
        <f>'KK-09'!P202</f>
        <v>0</v>
      </c>
      <c r="J183" s="2"/>
    </row>
    <row r="184" spans="1:10" ht="17.25" x14ac:dyDescent="0.3">
      <c r="A184" s="554"/>
      <c r="B184" s="554"/>
      <c r="C184" s="703" t="str">
        <f>'KK-09'!B40</f>
        <v>Egyéb ráfordítás</v>
      </c>
      <c r="D184" s="704" t="str">
        <f>IF('KK-09'!D40=0,"",'KK-09'!D40)</f>
        <v/>
      </c>
      <c r="E184" s="705">
        <f>'KK-09'!P141</f>
        <v>0</v>
      </c>
      <c r="F184" s="706">
        <f>'KK-09'!M204</f>
        <v>0</v>
      </c>
      <c r="G184" s="706">
        <f>'KK-09'!N204</f>
        <v>0</v>
      </c>
      <c r="H184" s="706">
        <f>'KK-09'!O204</f>
        <v>0</v>
      </c>
      <c r="I184" s="706">
        <f>'KK-09'!P204</f>
        <v>0</v>
      </c>
      <c r="J184" s="2"/>
    </row>
    <row r="185" spans="1:10" ht="17.25" x14ac:dyDescent="0.3">
      <c r="A185" s="554"/>
      <c r="B185" s="554"/>
      <c r="C185" s="707" t="str">
        <f>'KK-09'!B41</f>
        <v>Pénzügyi ráfordítás</v>
      </c>
      <c r="D185" s="708" t="str">
        <f>IF('KK-09'!D41=0,"",'KK-09'!D41)</f>
        <v/>
      </c>
      <c r="E185" s="709">
        <f>'KK-09'!P143</f>
        <v>0</v>
      </c>
      <c r="F185" s="710">
        <f>'KK-09'!M206</f>
        <v>0</v>
      </c>
      <c r="G185" s="710">
        <f>'KK-09'!N206</f>
        <v>0</v>
      </c>
      <c r="H185" s="710">
        <f>'KK-09'!O206</f>
        <v>0</v>
      </c>
      <c r="I185" s="710">
        <f>'KK-09'!P206</f>
        <v>0</v>
      </c>
      <c r="J185" s="2"/>
    </row>
    <row r="186" spans="1:10" ht="17.25" x14ac:dyDescent="0.3">
      <c r="A186" s="554"/>
      <c r="B186" s="554"/>
      <c r="C186" s="711" t="str">
        <f>'KK-09'!B43</f>
        <v>1. Sajátos ügyletek, egyenlegek</v>
      </c>
      <c r="D186" s="712" t="str">
        <f>IF('KK-09'!D43=0,"",'KK-09'!D43)</f>
        <v/>
      </c>
      <c r="E186" s="713">
        <f>'KK-09'!P145</f>
        <v>0</v>
      </c>
      <c r="F186" s="714">
        <f>'KK-09'!M208</f>
        <v>0</v>
      </c>
      <c r="G186" s="714">
        <f>'KK-09'!N208</f>
        <v>0</v>
      </c>
      <c r="H186" s="714">
        <f>'KK-09'!O208</f>
        <v>0</v>
      </c>
      <c r="I186" s="714">
        <f>'KK-09'!P208</f>
        <v>0</v>
      </c>
      <c r="J186" s="2"/>
    </row>
    <row r="187" spans="1:10" ht="17.25" x14ac:dyDescent="0.3">
      <c r="A187" s="554"/>
      <c r="B187" s="554"/>
      <c r="C187" s="711" t="str">
        <f>'KK-09'!B44</f>
        <v>2. Sajátos ügyletek, egyenlegek</v>
      </c>
      <c r="D187" s="712" t="str">
        <f>IF('KK-09'!D44=0,"",'KK-09'!D44)</f>
        <v/>
      </c>
      <c r="E187" s="713">
        <f>'KK-09'!P147</f>
        <v>0</v>
      </c>
      <c r="F187" s="714">
        <f>'KK-09'!M210</f>
        <v>0</v>
      </c>
      <c r="G187" s="714">
        <f>'KK-09'!N210</f>
        <v>0</v>
      </c>
      <c r="H187" s="714">
        <f>'KK-09'!O210</f>
        <v>0</v>
      </c>
      <c r="I187" s="714">
        <f>'KK-09'!P210</f>
        <v>0</v>
      </c>
      <c r="J187" s="2"/>
    </row>
    <row r="188" spans="1:10" ht="17.25" x14ac:dyDescent="0.3">
      <c r="A188" s="554"/>
      <c r="B188" s="554"/>
      <c r="C188" s="715" t="str">
        <f>'KK-09'!B45</f>
        <v>3. Sajátos ügyletek, egyenlegek</v>
      </c>
      <c r="D188" s="716" t="str">
        <f>IF('KK-09'!D45=0,"",'KK-09'!D45)</f>
        <v/>
      </c>
      <c r="E188" s="717">
        <f>'KK-09'!P149</f>
        <v>0</v>
      </c>
      <c r="F188" s="718">
        <f>'KK-09'!M212</f>
        <v>0</v>
      </c>
      <c r="G188" s="718">
        <f>'KK-09'!N212</f>
        <v>0</v>
      </c>
      <c r="H188" s="718">
        <f>'KK-09'!O212</f>
        <v>0</v>
      </c>
      <c r="I188" s="718">
        <f>'KK-09'!P212</f>
        <v>0</v>
      </c>
    </row>
    <row r="189" spans="1:10" ht="17.25" x14ac:dyDescent="0.3">
      <c r="A189" s="554"/>
      <c r="B189" s="554"/>
      <c r="C189" s="719"/>
      <c r="D189" s="720"/>
      <c r="E189" s="721"/>
      <c r="F189" s="721"/>
      <c r="G189" s="721"/>
      <c r="H189" s="721"/>
      <c r="I189" s="721"/>
    </row>
    <row r="190" spans="1:10" ht="17.25" x14ac:dyDescent="0.3">
      <c r="A190" s="554"/>
      <c r="B190" s="554"/>
      <c r="C190" s="719"/>
      <c r="D190" s="720"/>
      <c r="E190" s="721"/>
      <c r="F190" s="721"/>
      <c r="G190" s="721"/>
      <c r="H190" s="721"/>
      <c r="I190" s="721"/>
    </row>
    <row r="191" spans="1:10" ht="17.25" x14ac:dyDescent="0.3">
      <c r="A191" s="559">
        <f>COUNT(A$30:$A188)+1</f>
        <v>10</v>
      </c>
      <c r="B191" s="560" t="s">
        <v>461</v>
      </c>
      <c r="C191" s="722"/>
      <c r="D191" s="539"/>
      <c r="E191" s="539"/>
      <c r="F191" s="539"/>
      <c r="G191" s="539"/>
      <c r="H191" s="539"/>
      <c r="I191" s="539"/>
    </row>
    <row r="192" spans="1:10" ht="17.25" x14ac:dyDescent="0.3">
      <c r="A192" s="554"/>
      <c r="B192" s="615" t="s">
        <v>403</v>
      </c>
      <c r="C192" s="24" t="s">
        <v>462</v>
      </c>
      <c r="D192" s="558"/>
      <c r="E192" s="539"/>
      <c r="F192" s="615"/>
      <c r="G192" s="539"/>
      <c r="H192" s="539"/>
      <c r="I192" s="539"/>
    </row>
    <row r="193" spans="1:9" ht="17.25" x14ac:dyDescent="0.3">
      <c r="A193" s="554"/>
      <c r="B193" s="554"/>
      <c r="C193" s="539" t="s">
        <v>463</v>
      </c>
      <c r="D193" s="558"/>
      <c r="E193" s="539"/>
      <c r="F193" s="615"/>
      <c r="G193" s="539" t="s">
        <v>249</v>
      </c>
      <c r="H193" s="539"/>
      <c r="I193" s="539"/>
    </row>
    <row r="194" spans="1:9" ht="17.25" x14ac:dyDescent="0.3">
      <c r="A194" s="604"/>
      <c r="B194" s="604"/>
      <c r="C194" s="604"/>
      <c r="D194" s="604"/>
      <c r="E194" s="723" t="s">
        <v>198</v>
      </c>
      <c r="F194" s="582" t="s">
        <v>369</v>
      </c>
      <c r="G194" s="3"/>
      <c r="H194" s="3"/>
      <c r="I194" s="3"/>
    </row>
    <row r="195" spans="1:9" ht="17.25" x14ac:dyDescent="0.3">
      <c r="A195" s="604"/>
      <c r="B195" s="604"/>
      <c r="C195" s="604"/>
      <c r="D195" s="604"/>
      <c r="E195" s="724"/>
      <c r="F195" s="671"/>
      <c r="G195" s="3"/>
      <c r="H195" s="3"/>
      <c r="I195" s="3"/>
    </row>
    <row r="196" spans="1:9" ht="17.25" x14ac:dyDescent="0.3">
      <c r="A196" s="604"/>
      <c r="B196" s="604"/>
      <c r="C196" s="604"/>
      <c r="D196" s="604"/>
      <c r="E196" s="724"/>
      <c r="F196" s="725"/>
      <c r="G196" s="3"/>
      <c r="H196" s="3"/>
      <c r="I196" s="3"/>
    </row>
    <row r="197" spans="1:9" ht="17.25" x14ac:dyDescent="0.3">
      <c r="A197" s="604"/>
      <c r="B197" s="604"/>
      <c r="C197" s="604"/>
      <c r="D197" s="604"/>
      <c r="E197" s="724"/>
      <c r="F197" s="725"/>
      <c r="G197" s="3"/>
      <c r="H197" s="3"/>
      <c r="I197" s="3"/>
    </row>
    <row r="198" spans="1:9" ht="17.25" x14ac:dyDescent="0.3">
      <c r="A198" s="604"/>
      <c r="B198" s="604"/>
      <c r="C198" s="604"/>
      <c r="D198" s="604"/>
      <c r="E198" s="726"/>
      <c r="F198" s="727"/>
      <c r="G198" s="3"/>
      <c r="H198" s="3"/>
      <c r="I198" s="3"/>
    </row>
    <row r="199" spans="1:9" ht="17.25" x14ac:dyDescent="0.3">
      <c r="A199" s="604"/>
      <c r="B199" s="604"/>
      <c r="C199" s="604"/>
      <c r="D199" s="604"/>
      <c r="E199" s="728"/>
      <c r="F199" s="615"/>
      <c r="G199" s="3"/>
      <c r="H199" s="3"/>
      <c r="I199" s="3"/>
    </row>
    <row r="200" spans="1:9" ht="17.25" x14ac:dyDescent="0.3">
      <c r="A200" s="604"/>
      <c r="B200" s="604"/>
      <c r="C200" s="558"/>
      <c r="D200" s="539"/>
      <c r="E200" s="615"/>
      <c r="F200" s="3"/>
      <c r="G200" s="3"/>
      <c r="H200" s="3"/>
      <c r="I200" s="3"/>
    </row>
    <row r="201" spans="1:9" ht="17.25" x14ac:dyDescent="0.3">
      <c r="A201" s="559">
        <f>COUNT(A$30:$A200)+1</f>
        <v>11</v>
      </c>
      <c r="B201" s="619" t="s">
        <v>464</v>
      </c>
      <c r="C201" s="558"/>
      <c r="D201" s="539"/>
      <c r="E201" s="615"/>
      <c r="F201" s="3"/>
      <c r="G201" s="3"/>
      <c r="H201" s="3"/>
      <c r="I201" s="3"/>
    </row>
    <row r="202" spans="1:9" ht="17.25" x14ac:dyDescent="0.3">
      <c r="A202" s="604"/>
      <c r="B202" s="615" t="s">
        <v>403</v>
      </c>
      <c r="C202" s="729" t="s">
        <v>465</v>
      </c>
      <c r="D202" s="539"/>
      <c r="E202" s="615"/>
      <c r="F202" s="3"/>
      <c r="G202" s="3"/>
      <c r="H202" s="3"/>
      <c r="I202" s="3"/>
    </row>
    <row r="203" spans="1:9" ht="17.25" x14ac:dyDescent="0.3">
      <c r="A203" s="604"/>
      <c r="B203" s="604"/>
      <c r="C203" s="730" t="s">
        <v>198</v>
      </c>
      <c r="D203" s="731" t="s">
        <v>466</v>
      </c>
      <c r="E203" s="731" t="s">
        <v>418</v>
      </c>
      <c r="F203" s="732" t="s">
        <v>369</v>
      </c>
      <c r="G203" s="3"/>
      <c r="H203" s="3"/>
      <c r="I203" s="3"/>
    </row>
    <row r="204" spans="1:9" ht="17.25" x14ac:dyDescent="0.3">
      <c r="A204" s="604"/>
      <c r="B204" s="604"/>
      <c r="C204" s="733"/>
      <c r="D204" s="601"/>
      <c r="E204" s="601"/>
      <c r="F204" s="734" t="s">
        <v>467</v>
      </c>
      <c r="G204" s="3"/>
      <c r="H204" s="3"/>
      <c r="I204" s="3"/>
    </row>
    <row r="205" spans="1:9" ht="17.25" x14ac:dyDescent="0.3">
      <c r="A205" s="604"/>
      <c r="B205" s="604"/>
      <c r="C205" s="733"/>
      <c r="D205" s="601"/>
      <c r="E205" s="601"/>
      <c r="F205" s="734" t="s">
        <v>467</v>
      </c>
      <c r="G205" s="3"/>
      <c r="H205" s="3"/>
      <c r="I205" s="3"/>
    </row>
    <row r="206" spans="1:9" ht="17.25" x14ac:dyDescent="0.3">
      <c r="A206" s="604"/>
      <c r="B206" s="604"/>
      <c r="C206" s="733"/>
      <c r="D206" s="601"/>
      <c r="E206" s="601"/>
      <c r="F206" s="734" t="s">
        <v>467</v>
      </c>
      <c r="G206" s="3"/>
      <c r="H206" s="3"/>
      <c r="I206" s="3"/>
    </row>
    <row r="207" spans="1:9" ht="17.25" x14ac:dyDescent="0.3">
      <c r="A207" s="604"/>
      <c r="B207" s="604"/>
      <c r="C207" s="735"/>
      <c r="D207" s="736"/>
      <c r="E207" s="736"/>
      <c r="F207" s="737" t="s">
        <v>467</v>
      </c>
      <c r="G207" s="3"/>
      <c r="H207" s="3"/>
      <c r="I207" s="3"/>
    </row>
    <row r="208" spans="1:9" ht="17.25" x14ac:dyDescent="0.3">
      <c r="A208" s="604"/>
      <c r="B208" s="604"/>
      <c r="C208" s="558"/>
      <c r="D208" s="539"/>
      <c r="E208" s="615"/>
      <c r="F208" s="3"/>
      <c r="G208" s="3"/>
      <c r="H208" s="3"/>
      <c r="I208" s="3"/>
    </row>
    <row r="209" spans="1:10" ht="17.25" x14ac:dyDescent="0.3">
      <c r="A209" s="559">
        <f>COUNT(A$30:$A208)+1</f>
        <v>12</v>
      </c>
      <c r="B209" s="619" t="s">
        <v>468</v>
      </c>
      <c r="C209" s="558"/>
      <c r="D209" s="539"/>
      <c r="E209" s="615"/>
      <c r="F209" s="3"/>
      <c r="G209" s="3"/>
      <c r="H209" s="3"/>
      <c r="I209" s="3"/>
    </row>
    <row r="210" spans="1:10" ht="17.25" x14ac:dyDescent="0.3">
      <c r="A210" s="604"/>
      <c r="B210" s="615" t="s">
        <v>403</v>
      </c>
      <c r="C210" s="558"/>
      <c r="D210" s="539"/>
      <c r="E210" s="615"/>
      <c r="F210" s="3"/>
      <c r="G210" s="3"/>
      <c r="H210" s="3"/>
      <c r="I210" s="3"/>
    </row>
    <row r="211" spans="1:10" ht="17.25" x14ac:dyDescent="0.3">
      <c r="A211" s="604"/>
      <c r="B211" s="604"/>
      <c r="C211" s="604"/>
      <c r="D211" s="669" t="s">
        <v>198</v>
      </c>
      <c r="E211" s="589"/>
      <c r="F211" s="582" t="s">
        <v>369</v>
      </c>
      <c r="G211" s="3"/>
      <c r="H211" s="3"/>
      <c r="I211" s="3"/>
    </row>
    <row r="212" spans="1:10" ht="17.25" x14ac:dyDescent="0.3">
      <c r="A212" s="604"/>
      <c r="B212" s="604"/>
      <c r="C212" s="604"/>
      <c r="D212" s="738" t="s">
        <v>469</v>
      </c>
      <c r="E212" s="739"/>
      <c r="F212" s="671" t="s">
        <v>381</v>
      </c>
      <c r="G212" s="579" t="s">
        <v>354</v>
      </c>
      <c r="H212" s="3"/>
      <c r="I212" s="3"/>
    </row>
    <row r="213" spans="1:10" ht="17.25" x14ac:dyDescent="0.3">
      <c r="A213" s="604"/>
      <c r="B213" s="604"/>
      <c r="C213" s="604"/>
      <c r="D213" s="738" t="s">
        <v>470</v>
      </c>
      <c r="E213" s="740"/>
      <c r="F213" s="671" t="s">
        <v>467</v>
      </c>
      <c r="G213" s="579" t="s">
        <v>471</v>
      </c>
      <c r="H213" s="3"/>
      <c r="I213" s="3"/>
    </row>
    <row r="214" spans="1:10" ht="17.25" x14ac:dyDescent="0.3">
      <c r="A214" s="604"/>
      <c r="B214" s="604"/>
      <c r="C214" s="604"/>
      <c r="D214" s="738" t="s">
        <v>472</v>
      </c>
      <c r="E214" s="740"/>
      <c r="F214" s="671" t="s">
        <v>467</v>
      </c>
      <c r="G214" s="579" t="s">
        <v>473</v>
      </c>
      <c r="H214" s="3"/>
      <c r="I214" s="3"/>
    </row>
    <row r="215" spans="1:10" ht="17.25" x14ac:dyDescent="0.3">
      <c r="A215" s="604"/>
      <c r="B215" s="604"/>
      <c r="C215" s="604"/>
      <c r="D215" s="738" t="s">
        <v>474</v>
      </c>
      <c r="E215" s="740"/>
      <c r="F215" s="671" t="s">
        <v>467</v>
      </c>
      <c r="G215" s="579" t="s">
        <v>475</v>
      </c>
      <c r="H215" s="3"/>
      <c r="I215" s="3"/>
      <c r="J215" s="2"/>
    </row>
    <row r="216" spans="1:10" ht="17.25" x14ac:dyDescent="0.3">
      <c r="A216" s="604"/>
      <c r="B216" s="604"/>
      <c r="C216" s="604"/>
      <c r="D216" s="738" t="s">
        <v>476</v>
      </c>
      <c r="E216" s="740"/>
      <c r="F216" s="671" t="s">
        <v>467</v>
      </c>
      <c r="G216" s="579" t="s">
        <v>477</v>
      </c>
      <c r="H216" s="3"/>
      <c r="I216" s="3"/>
      <c r="J216" s="2"/>
    </row>
    <row r="217" spans="1:10" ht="17.25" x14ac:dyDescent="0.3">
      <c r="A217" s="604"/>
      <c r="B217" s="604"/>
      <c r="C217" s="604"/>
      <c r="D217" s="741" t="s">
        <v>478</v>
      </c>
      <c r="E217" s="742"/>
      <c r="F217" s="675" t="s">
        <v>467</v>
      </c>
      <c r="G217" s="579" t="s">
        <v>479</v>
      </c>
      <c r="H217" s="3"/>
      <c r="I217" s="3"/>
      <c r="J217" s="2"/>
    </row>
    <row r="218" spans="1:10" ht="17.25" x14ac:dyDescent="0.3">
      <c r="A218" s="604"/>
      <c r="B218" s="604"/>
      <c r="C218" s="615"/>
      <c r="D218" s="728" t="s">
        <v>480</v>
      </c>
      <c r="E218" s="615"/>
      <c r="F218" s="3"/>
      <c r="G218" s="3"/>
      <c r="H218" s="3"/>
      <c r="I218" s="3"/>
      <c r="J218" s="2"/>
    </row>
    <row r="219" spans="1:10" ht="17.25" x14ac:dyDescent="0.3">
      <c r="A219" s="559">
        <f>COUNT(A$30:$A218)+1</f>
        <v>13</v>
      </c>
      <c r="B219" s="560" t="s">
        <v>481</v>
      </c>
      <c r="C219" s="3"/>
      <c r="D219" s="539"/>
      <c r="E219" s="539"/>
      <c r="F219" s="539"/>
      <c r="G219" s="539"/>
      <c r="H219" s="539"/>
      <c r="I219" s="539"/>
      <c r="J219" s="2"/>
    </row>
    <row r="220" spans="1:10" ht="17.25" x14ac:dyDescent="0.3">
      <c r="A220" s="555"/>
      <c r="B220" s="615" t="s">
        <v>403</v>
      </c>
      <c r="C220" s="3"/>
      <c r="D220" s="539"/>
      <c r="E220" s="539"/>
      <c r="F220" s="539"/>
      <c r="G220" s="539"/>
      <c r="H220" s="539"/>
      <c r="I220" s="539"/>
      <c r="J220" s="2"/>
    </row>
    <row r="221" spans="1:10" ht="33" x14ac:dyDescent="0.3">
      <c r="A221" s="554"/>
      <c r="B221" s="554"/>
      <c r="C221" s="554"/>
      <c r="D221" s="743" t="s">
        <v>482</v>
      </c>
      <c r="E221" s="744" t="s">
        <v>483</v>
      </c>
      <c r="F221" s="607" t="s">
        <v>484</v>
      </c>
      <c r="G221" s="539"/>
      <c r="H221" s="539"/>
      <c r="I221" s="539"/>
      <c r="J221" s="2"/>
    </row>
    <row r="222" spans="1:10" ht="17.25" x14ac:dyDescent="0.3">
      <c r="A222" s="554"/>
      <c r="B222" s="554"/>
      <c r="C222" s="554"/>
      <c r="D222" s="745" t="s">
        <v>485</v>
      </c>
      <c r="E222" s="746"/>
      <c r="F222" s="747"/>
      <c r="G222" s="539"/>
      <c r="H222" s="539"/>
      <c r="I222" s="539"/>
      <c r="J222" s="2"/>
    </row>
    <row r="223" spans="1:10" ht="17.25" x14ac:dyDescent="0.3">
      <c r="A223" s="554"/>
      <c r="B223" s="554"/>
      <c r="C223" s="554"/>
      <c r="D223" s="745" t="s">
        <v>486</v>
      </c>
      <c r="E223" s="746"/>
      <c r="F223" s="747"/>
      <c r="G223" s="539"/>
      <c r="H223" s="539"/>
      <c r="I223" s="539"/>
      <c r="J223" s="2"/>
    </row>
    <row r="224" spans="1:10" ht="17.25" x14ac:dyDescent="0.3">
      <c r="A224" s="554"/>
      <c r="B224" s="554"/>
      <c r="C224" s="554"/>
      <c r="D224" s="745" t="s">
        <v>487</v>
      </c>
      <c r="E224" s="746"/>
      <c r="F224" s="747"/>
      <c r="G224" s="539"/>
      <c r="H224" s="539"/>
      <c r="I224" s="539"/>
      <c r="J224" s="2"/>
    </row>
    <row r="225" spans="1:10" ht="17.25" x14ac:dyDescent="0.3">
      <c r="A225" s="554"/>
      <c r="B225" s="554"/>
      <c r="C225" s="554"/>
      <c r="D225" s="748"/>
      <c r="E225" s="749"/>
      <c r="F225" s="750"/>
      <c r="G225" s="539"/>
      <c r="H225" s="539"/>
      <c r="I225" s="539"/>
      <c r="J225" s="2"/>
    </row>
    <row r="226" spans="1:10" ht="17.25" x14ac:dyDescent="0.3">
      <c r="A226" s="613"/>
      <c r="B226" s="613"/>
      <c r="C226" s="539"/>
      <c r="D226" s="539"/>
      <c r="E226" s="751"/>
      <c r="F226" s="751"/>
      <c r="G226" s="751"/>
      <c r="H226" s="751"/>
      <c r="I226" s="751"/>
      <c r="J226" s="2"/>
    </row>
    <row r="227" spans="1:10" ht="17.25" x14ac:dyDescent="0.3">
      <c r="A227" s="559">
        <f>COUNT(A$30:$A226)+1</f>
        <v>14</v>
      </c>
      <c r="B227" s="560" t="s">
        <v>488</v>
      </c>
      <c r="C227" s="3"/>
      <c r="D227" s="539"/>
      <c r="E227" s="539"/>
      <c r="F227" s="751"/>
      <c r="G227" s="751"/>
      <c r="H227" s="751"/>
      <c r="I227" s="751"/>
      <c r="J227" s="2"/>
    </row>
    <row r="228" spans="1:10" ht="17.25" x14ac:dyDescent="0.3">
      <c r="A228" s="554"/>
      <c r="B228" s="615" t="s">
        <v>403</v>
      </c>
      <c r="C228" s="539"/>
      <c r="D228" s="539"/>
      <c r="E228" s="539"/>
      <c r="F228" s="751"/>
      <c r="G228" s="751"/>
      <c r="H228" s="751"/>
      <c r="I228" s="751"/>
      <c r="J228" s="2"/>
    </row>
    <row r="229" spans="1:10" ht="17.25" x14ac:dyDescent="0.3">
      <c r="A229" s="554"/>
      <c r="B229" s="554"/>
      <c r="C229" s="554"/>
      <c r="D229" s="669" t="s">
        <v>489</v>
      </c>
      <c r="E229" s="221"/>
      <c r="F229" s="752" t="s">
        <v>490</v>
      </c>
      <c r="G229" s="751"/>
      <c r="H229" s="751"/>
      <c r="I229" s="751"/>
      <c r="J229" s="2"/>
    </row>
    <row r="230" spans="1:10" ht="17.25" x14ac:dyDescent="0.3">
      <c r="A230" s="554"/>
      <c r="B230" s="554"/>
      <c r="C230" s="554"/>
      <c r="D230" s="670" t="s">
        <v>491</v>
      </c>
      <c r="E230" s="72"/>
      <c r="F230" s="753" t="s">
        <v>492</v>
      </c>
      <c r="G230" s="751"/>
      <c r="H230" s="751"/>
      <c r="I230" s="751"/>
      <c r="J230" s="2"/>
    </row>
    <row r="231" spans="1:10" ht="17.25" x14ac:dyDescent="0.3">
      <c r="A231" s="554"/>
      <c r="B231" s="554"/>
      <c r="C231" s="554"/>
      <c r="D231" s="670" t="s">
        <v>493</v>
      </c>
      <c r="E231" s="72"/>
      <c r="F231" s="753" t="s">
        <v>445</v>
      </c>
      <c r="G231" s="751"/>
      <c r="H231" s="751"/>
      <c r="I231" s="751"/>
      <c r="J231" s="2"/>
    </row>
    <row r="232" spans="1:10" ht="17.25" x14ac:dyDescent="0.3">
      <c r="A232" s="554"/>
      <c r="B232" s="554"/>
      <c r="C232" s="554"/>
      <c r="D232" s="670" t="s">
        <v>494</v>
      </c>
      <c r="E232" s="72"/>
      <c r="F232" s="753" t="s">
        <v>424</v>
      </c>
      <c r="G232" s="751"/>
      <c r="H232" s="751"/>
      <c r="I232" s="751"/>
      <c r="J232" s="2"/>
    </row>
    <row r="233" spans="1:10" ht="17.25" x14ac:dyDescent="0.3">
      <c r="A233" s="554"/>
      <c r="B233" s="554"/>
      <c r="C233" s="554"/>
      <c r="D233" s="670" t="s">
        <v>495</v>
      </c>
      <c r="E233" s="72"/>
      <c r="F233" s="753" t="s">
        <v>392</v>
      </c>
      <c r="G233" s="751"/>
      <c r="H233" s="751"/>
      <c r="I233" s="751"/>
      <c r="J233" s="2"/>
    </row>
    <row r="234" spans="1:10" ht="17.25" x14ac:dyDescent="0.3">
      <c r="A234" s="554"/>
      <c r="B234" s="554"/>
      <c r="C234" s="554"/>
      <c r="D234" s="754" t="s">
        <v>496</v>
      </c>
      <c r="E234" s="755"/>
      <c r="F234" s="756" t="s">
        <v>497</v>
      </c>
      <c r="G234" s="751"/>
      <c r="H234" s="751"/>
      <c r="I234" s="751"/>
      <c r="J234" s="2"/>
    </row>
    <row r="235" spans="1:10" ht="17.25" x14ac:dyDescent="0.3">
      <c r="A235" s="554"/>
      <c r="B235" s="554"/>
      <c r="C235" s="554"/>
      <c r="D235" s="670" t="s">
        <v>498</v>
      </c>
      <c r="E235" s="72"/>
      <c r="F235" s="757" t="s">
        <v>499</v>
      </c>
      <c r="G235" s="751"/>
      <c r="H235" s="751"/>
      <c r="I235" s="751"/>
      <c r="J235" s="2"/>
    </row>
    <row r="236" spans="1:10" ht="17.25" x14ac:dyDescent="0.3">
      <c r="A236" s="554"/>
      <c r="B236" s="554"/>
      <c r="C236" s="554"/>
      <c r="D236" s="673" t="s">
        <v>500</v>
      </c>
      <c r="E236" s="758"/>
      <c r="F236" s="759" t="s">
        <v>501</v>
      </c>
      <c r="G236" s="751"/>
      <c r="H236" s="751"/>
      <c r="I236" s="751"/>
      <c r="J236" s="2"/>
    </row>
    <row r="237" spans="1:10" ht="17.25" x14ac:dyDescent="0.3">
      <c r="A237" s="760"/>
      <c r="B237" s="760"/>
      <c r="C237" s="760"/>
      <c r="D237" s="667" t="s">
        <v>502</v>
      </c>
      <c r="E237" s="761"/>
      <c r="F237" s="751"/>
      <c r="G237" s="751"/>
      <c r="H237" s="751"/>
      <c r="I237" s="751"/>
      <c r="J237" s="2"/>
    </row>
    <row r="238" spans="1:10" ht="17.25" x14ac:dyDescent="0.3">
      <c r="A238" s="760"/>
      <c r="B238" s="760"/>
      <c r="C238" s="667"/>
      <c r="D238" s="761"/>
      <c r="E238" s="751"/>
      <c r="F238" s="751"/>
      <c r="G238" s="751"/>
      <c r="H238" s="751"/>
      <c r="I238" s="751"/>
      <c r="J238" s="2"/>
    </row>
    <row r="239" spans="1:10" ht="17.25" x14ac:dyDescent="0.3">
      <c r="A239" s="559">
        <f>COUNT(A$30:$A238)+1</f>
        <v>15</v>
      </c>
      <c r="B239" s="560" t="s">
        <v>503</v>
      </c>
      <c r="C239" s="3"/>
      <c r="D239" s="667"/>
      <c r="E239" s="539"/>
      <c r="F239" s="539"/>
      <c r="G239" s="539"/>
      <c r="H239" s="539"/>
      <c r="I239" s="539"/>
      <c r="J239" s="2"/>
    </row>
    <row r="240" spans="1:10" ht="17.25" x14ac:dyDescent="0.3">
      <c r="A240" s="555"/>
      <c r="B240" s="615" t="s">
        <v>403</v>
      </c>
      <c r="C240" s="3"/>
      <c r="D240" s="539"/>
      <c r="E240" s="539"/>
      <c r="F240" s="539"/>
      <c r="G240" s="539"/>
      <c r="H240" s="539"/>
      <c r="I240" s="539"/>
      <c r="J240" s="2"/>
    </row>
    <row r="241" spans="1:10" ht="16.5" customHeight="1" x14ac:dyDescent="0.3">
      <c r="A241" s="554"/>
      <c r="B241" s="554"/>
      <c r="C241" s="554"/>
      <c r="D241" s="762" t="s">
        <v>504</v>
      </c>
      <c r="E241" s="763"/>
      <c r="F241" s="764" t="s">
        <v>296</v>
      </c>
      <c r="G241" s="539"/>
      <c r="H241" s="539"/>
      <c r="I241" s="539"/>
      <c r="J241" s="2"/>
    </row>
    <row r="242" spans="1:10" ht="16.5" customHeight="1" x14ac:dyDescent="0.3">
      <c r="A242" s="554"/>
      <c r="B242" s="554"/>
      <c r="C242" s="554"/>
      <c r="D242" s="608" t="s">
        <v>505</v>
      </c>
      <c r="E242" s="552"/>
      <c r="F242" s="765" t="s">
        <v>506</v>
      </c>
      <c r="G242" s="539"/>
      <c r="H242" s="539"/>
      <c r="I242" s="539"/>
      <c r="J242" s="2"/>
    </row>
    <row r="243" spans="1:10" ht="17.25" x14ac:dyDescent="0.3">
      <c r="A243" s="554"/>
      <c r="B243" s="554"/>
      <c r="C243" s="554"/>
      <c r="D243" s="608" t="s">
        <v>507</v>
      </c>
      <c r="E243" s="552"/>
      <c r="F243" s="765" t="s">
        <v>508</v>
      </c>
      <c r="G243" s="579" t="s">
        <v>509</v>
      </c>
      <c r="H243" s="539"/>
      <c r="I243" s="539"/>
      <c r="J243" s="2"/>
    </row>
    <row r="244" spans="1:10" ht="17.25" x14ac:dyDescent="0.3">
      <c r="A244" s="554"/>
      <c r="B244" s="554"/>
      <c r="C244" s="554"/>
      <c r="D244" s="608" t="s">
        <v>510</v>
      </c>
      <c r="E244" s="552"/>
      <c r="F244" s="766" t="s">
        <v>369</v>
      </c>
      <c r="G244" s="539"/>
      <c r="H244" s="539"/>
      <c r="I244" s="539"/>
      <c r="J244" s="2"/>
    </row>
    <row r="245" spans="1:10" ht="17.25" x14ac:dyDescent="0.3">
      <c r="A245" s="554"/>
      <c r="B245" s="554"/>
      <c r="C245" s="554"/>
      <c r="D245" s="767" t="s">
        <v>511</v>
      </c>
      <c r="E245" s="768"/>
      <c r="F245" s="769" t="s">
        <v>424</v>
      </c>
      <c r="G245" s="539"/>
      <c r="H245" s="539"/>
      <c r="I245" s="539"/>
      <c r="J245" s="2"/>
    </row>
    <row r="246" spans="1:10" ht="17.25" x14ac:dyDescent="0.3">
      <c r="A246" s="554"/>
      <c r="B246" s="554"/>
      <c r="C246" s="554"/>
      <c r="D246" s="767" t="s">
        <v>512</v>
      </c>
      <c r="E246" s="768"/>
      <c r="F246" s="769" t="s">
        <v>392</v>
      </c>
      <c r="G246" s="539"/>
      <c r="H246" s="539"/>
      <c r="I246" s="539"/>
      <c r="J246" s="2"/>
    </row>
    <row r="247" spans="1:10" ht="17.25" x14ac:dyDescent="0.3">
      <c r="A247" s="554"/>
      <c r="B247" s="554"/>
      <c r="C247" s="554"/>
      <c r="D247" s="770" t="s">
        <v>267</v>
      </c>
      <c r="E247" s="771"/>
      <c r="F247" s="772" t="s">
        <v>513</v>
      </c>
      <c r="G247" s="539"/>
      <c r="H247" s="539"/>
      <c r="I247" s="539"/>
      <c r="J247" s="2"/>
    </row>
    <row r="248" spans="1:10" ht="17.25" x14ac:dyDescent="0.3">
      <c r="A248" s="773"/>
      <c r="B248" s="773"/>
      <c r="C248" s="539"/>
      <c r="D248" s="539"/>
      <c r="E248" s="539"/>
      <c r="F248" s="539"/>
      <c r="G248" s="539"/>
      <c r="H248" s="539"/>
      <c r="I248" s="539"/>
      <c r="J248" s="2"/>
    </row>
    <row r="249" spans="1:10" ht="17.25" x14ac:dyDescent="0.3">
      <c r="A249" s="559">
        <f>COUNT(A$30:$A248)+1</f>
        <v>16</v>
      </c>
      <c r="B249" s="560" t="s">
        <v>514</v>
      </c>
      <c r="C249" s="539"/>
      <c r="D249" s="539"/>
      <c r="E249" s="539"/>
      <c r="F249" s="539"/>
      <c r="G249" s="539"/>
      <c r="H249" s="539"/>
      <c r="I249" s="539"/>
      <c r="J249" s="2"/>
    </row>
    <row r="250" spans="1:10" ht="17.25" x14ac:dyDescent="0.3">
      <c r="A250" s="559"/>
      <c r="B250" s="615" t="s">
        <v>403</v>
      </c>
      <c r="C250" s="539"/>
      <c r="D250" s="539"/>
      <c r="E250" s="539"/>
      <c r="F250" s="539"/>
      <c r="G250" s="539"/>
      <c r="H250" s="539"/>
      <c r="I250" s="539"/>
      <c r="J250" s="2"/>
    </row>
    <row r="251" spans="1:10" ht="17.25" x14ac:dyDescent="0.3">
      <c r="A251" s="571"/>
      <c r="B251" s="571"/>
      <c r="C251" s="597" t="s">
        <v>515</v>
      </c>
      <c r="D251" s="597"/>
      <c r="E251" s="597"/>
      <c r="F251" s="597"/>
      <c r="G251" s="539"/>
      <c r="H251" s="539"/>
      <c r="I251" s="539"/>
      <c r="J251" s="2"/>
    </row>
    <row r="252" spans="1:10" ht="17.25" x14ac:dyDescent="0.3">
      <c r="A252" s="571"/>
      <c r="B252" s="571"/>
      <c r="C252" s="597" t="s">
        <v>516</v>
      </c>
      <c r="D252" s="597"/>
      <c r="E252" s="597"/>
      <c r="F252" s="597"/>
      <c r="G252" s="539"/>
      <c r="H252" s="539"/>
      <c r="I252" s="539"/>
      <c r="J252" s="2"/>
    </row>
    <row r="253" spans="1:10" ht="17.25" x14ac:dyDescent="0.3">
      <c r="A253" s="571"/>
      <c r="B253" s="571"/>
      <c r="C253" s="597" t="s">
        <v>517</v>
      </c>
      <c r="D253" s="597"/>
      <c r="E253" s="597"/>
      <c r="F253" s="597"/>
      <c r="G253" s="539"/>
      <c r="H253" s="539"/>
      <c r="I253" s="539"/>
      <c r="J253" s="2"/>
    </row>
    <row r="254" spans="1:10" ht="17.25" x14ac:dyDescent="0.3">
      <c r="A254" s="571"/>
      <c r="B254" s="571"/>
      <c r="C254" s="539"/>
      <c r="D254" s="539"/>
      <c r="E254" s="539"/>
      <c r="F254" s="539"/>
      <c r="G254" s="539"/>
      <c r="H254" s="539"/>
      <c r="I254" s="539"/>
      <c r="J254" s="2"/>
    </row>
    <row r="255" spans="1:10" ht="17.25" x14ac:dyDescent="0.3">
      <c r="A255" s="571"/>
      <c r="B255" s="571"/>
      <c r="C255" s="539"/>
      <c r="D255" s="539"/>
      <c r="E255" s="539"/>
      <c r="F255" s="539"/>
      <c r="G255" s="539"/>
      <c r="H255" s="539"/>
      <c r="I255" s="539"/>
      <c r="J255" s="2"/>
    </row>
    <row r="256" spans="1:10" ht="16.5" customHeight="1" x14ac:dyDescent="0.3">
      <c r="A256" s="559">
        <f>COUNT(A$30:$A255)+1</f>
        <v>17</v>
      </c>
      <c r="B256" s="774" t="s">
        <v>314</v>
      </c>
      <c r="C256" s="775"/>
      <c r="D256" s="775"/>
      <c r="E256" s="775"/>
      <c r="F256" s="775"/>
      <c r="G256" s="539"/>
      <c r="H256" s="539"/>
      <c r="I256" s="539"/>
    </row>
    <row r="257" spans="1:9" ht="16.5" customHeight="1" x14ac:dyDescent="0.3">
      <c r="A257" s="3"/>
      <c r="B257" s="776"/>
      <c r="C257" s="775"/>
      <c r="D257" s="775"/>
      <c r="E257" s="775"/>
      <c r="F257" s="775"/>
      <c r="G257" s="539"/>
      <c r="H257" s="539"/>
      <c r="I257" s="539"/>
    </row>
    <row r="258" spans="1:9" ht="16.5" customHeight="1" x14ac:dyDescent="0.3">
      <c r="A258" s="3"/>
      <c r="B258" s="776"/>
      <c r="C258" s="777" t="s">
        <v>518</v>
      </c>
      <c r="D258" s="778" t="s">
        <v>519</v>
      </c>
      <c r="E258" s="778" t="s">
        <v>520</v>
      </c>
      <c r="F258" s="779" t="s">
        <v>521</v>
      </c>
      <c r="G258" s="539"/>
      <c r="H258" s="539"/>
      <c r="I258" s="539"/>
    </row>
    <row r="259" spans="1:9" ht="16.5" customHeight="1" x14ac:dyDescent="0.3">
      <c r="A259" s="3"/>
      <c r="B259" s="776"/>
      <c r="C259" s="780"/>
      <c r="D259" s="781"/>
      <c r="E259" s="782"/>
      <c r="F259" s="783"/>
      <c r="G259" s="539"/>
      <c r="H259" s="539"/>
      <c r="I259" s="539"/>
    </row>
    <row r="260" spans="1:9" ht="16.5" customHeight="1" x14ac:dyDescent="0.3">
      <c r="A260" s="3"/>
      <c r="B260" s="776"/>
      <c r="C260" s="784"/>
      <c r="D260" s="785"/>
      <c r="E260" s="786"/>
      <c r="F260" s="787"/>
      <c r="G260" s="539"/>
      <c r="H260" s="539"/>
      <c r="I260" s="539"/>
    </row>
    <row r="261" spans="1:9" ht="16.5" customHeight="1" x14ac:dyDescent="0.3">
      <c r="A261" s="3"/>
      <c r="B261" s="776"/>
      <c r="C261" s="784"/>
      <c r="D261" s="785"/>
      <c r="E261" s="786"/>
      <c r="F261" s="787"/>
      <c r="G261" s="539"/>
      <c r="H261" s="539"/>
      <c r="I261" s="539"/>
    </row>
    <row r="262" spans="1:9" ht="16.5" customHeight="1" x14ac:dyDescent="0.3">
      <c r="A262" s="3"/>
      <c r="B262" s="776"/>
      <c r="C262" s="784"/>
      <c r="D262" s="785"/>
      <c r="E262" s="786"/>
      <c r="F262" s="787"/>
      <c r="G262" s="539"/>
      <c r="H262" s="539"/>
      <c r="I262" s="539"/>
    </row>
    <row r="263" spans="1:9" ht="16.5" customHeight="1" x14ac:dyDescent="0.3">
      <c r="A263" s="3"/>
      <c r="B263" s="776"/>
      <c r="C263" s="784"/>
      <c r="D263" s="785"/>
      <c r="E263" s="786"/>
      <c r="F263" s="787"/>
      <c r="G263" s="539"/>
      <c r="H263" s="539"/>
      <c r="I263" s="539"/>
    </row>
    <row r="264" spans="1:9" ht="16.5" customHeight="1" x14ac:dyDescent="0.3">
      <c r="A264" s="3"/>
      <c r="B264" s="776"/>
      <c r="C264" s="784"/>
      <c r="D264" s="785"/>
      <c r="E264" s="786"/>
      <c r="F264" s="787"/>
      <c r="G264" s="539"/>
      <c r="H264" s="539"/>
      <c r="I264" s="539"/>
    </row>
    <row r="265" spans="1:9" ht="16.5" customHeight="1" x14ac:dyDescent="0.3">
      <c r="A265" s="3"/>
      <c r="B265" s="776"/>
      <c r="C265" s="784"/>
      <c r="D265" s="785"/>
      <c r="E265" s="786"/>
      <c r="F265" s="787"/>
      <c r="G265" s="539"/>
      <c r="H265" s="539"/>
      <c r="I265" s="539"/>
    </row>
    <row r="266" spans="1:9" ht="16.5" customHeight="1" x14ac:dyDescent="0.3">
      <c r="A266" s="3"/>
      <c r="B266" s="776"/>
      <c r="C266" s="788"/>
      <c r="D266" s="789"/>
      <c r="E266" s="790"/>
      <c r="F266" s="791"/>
      <c r="G266" s="539"/>
      <c r="H266" s="539"/>
      <c r="I266" s="539"/>
    </row>
    <row r="267" spans="1:9" ht="16.5" customHeight="1" x14ac:dyDescent="0.3">
      <c r="A267" s="3"/>
      <c r="B267" s="776"/>
      <c r="C267" s="775"/>
      <c r="D267" s="775"/>
      <c r="E267" s="775"/>
      <c r="F267" s="775"/>
      <c r="G267" s="539"/>
      <c r="H267" s="539"/>
      <c r="I267" s="539"/>
    </row>
    <row r="268" spans="1:9" ht="16.5" customHeight="1" x14ac:dyDescent="0.3">
      <c r="A268" s="3"/>
      <c r="B268" s="776"/>
      <c r="C268" s="792" t="s">
        <v>522</v>
      </c>
      <c r="D268" s="778"/>
      <c r="E268" s="778"/>
      <c r="F268" s="779"/>
      <c r="G268" s="539"/>
      <c r="H268" s="539"/>
      <c r="I268" s="539"/>
    </row>
    <row r="269" spans="1:9" ht="16.5" customHeight="1" x14ac:dyDescent="0.3">
      <c r="A269" s="3"/>
      <c r="B269" s="776"/>
      <c r="C269" s="900"/>
      <c r="D269" s="901"/>
      <c r="E269" s="901"/>
      <c r="F269" s="902"/>
      <c r="G269" s="539"/>
      <c r="H269" s="539"/>
      <c r="I269" s="539"/>
    </row>
    <row r="270" spans="1:9" ht="16.5" customHeight="1" x14ac:dyDescent="0.3">
      <c r="A270" s="3"/>
      <c r="B270" s="776"/>
      <c r="C270" s="903"/>
      <c r="D270" s="904"/>
      <c r="E270" s="904"/>
      <c r="F270" s="905"/>
      <c r="G270" s="539"/>
      <c r="H270" s="539"/>
      <c r="I270" s="539"/>
    </row>
    <row r="271" spans="1:9" ht="16.5" customHeight="1" x14ac:dyDescent="0.3">
      <c r="A271" s="3"/>
      <c r="B271" s="776"/>
      <c r="C271" s="903"/>
      <c r="D271" s="904"/>
      <c r="E271" s="904"/>
      <c r="F271" s="905"/>
      <c r="G271" s="539"/>
      <c r="H271" s="539"/>
      <c r="I271" s="539"/>
    </row>
    <row r="272" spans="1:9" ht="16.5" customHeight="1" x14ac:dyDescent="0.3">
      <c r="A272" s="3"/>
      <c r="B272" s="776"/>
      <c r="C272" s="903"/>
      <c r="D272" s="904"/>
      <c r="E272" s="904"/>
      <c r="F272" s="905"/>
      <c r="G272" s="539"/>
      <c r="H272" s="539"/>
      <c r="I272" s="539"/>
    </row>
    <row r="273" spans="1:9" ht="16.5" customHeight="1" x14ac:dyDescent="0.3">
      <c r="A273" s="3"/>
      <c r="B273" s="776"/>
      <c r="C273" s="906"/>
      <c r="D273" s="907"/>
      <c r="E273" s="907"/>
      <c r="F273" s="908"/>
      <c r="G273" s="539"/>
      <c r="H273" s="539"/>
      <c r="I273" s="539"/>
    </row>
    <row r="274" spans="1:9" ht="16.5" customHeight="1" x14ac:dyDescent="0.3">
      <c r="A274" s="3"/>
      <c r="B274" s="776"/>
      <c r="C274" s="793"/>
      <c r="D274" s="793"/>
      <c r="E274" s="793"/>
      <c r="F274" s="793"/>
      <c r="G274" s="539"/>
      <c r="H274" s="539"/>
      <c r="I274" s="539"/>
    </row>
    <row r="275" spans="1:9" ht="16.5" customHeight="1" x14ac:dyDescent="0.3">
      <c r="A275" s="3"/>
      <c r="B275" s="776"/>
      <c r="C275" s="792" t="s">
        <v>523</v>
      </c>
      <c r="D275" s="778"/>
      <c r="E275" s="778"/>
      <c r="F275" s="779"/>
      <c r="G275" s="539"/>
      <c r="H275" s="539"/>
      <c r="I275" s="539"/>
    </row>
    <row r="276" spans="1:9" ht="16.5" customHeight="1" x14ac:dyDescent="0.3">
      <c r="A276" s="3"/>
      <c r="B276" s="776"/>
      <c r="C276" s="888"/>
      <c r="D276" s="889"/>
      <c r="E276" s="889"/>
      <c r="F276" s="890"/>
      <c r="G276" s="539"/>
      <c r="H276" s="539"/>
      <c r="I276" s="539"/>
    </row>
    <row r="277" spans="1:9" ht="16.5" customHeight="1" x14ac:dyDescent="0.3">
      <c r="A277" s="3"/>
      <c r="B277" s="776"/>
      <c r="C277" s="891"/>
      <c r="D277" s="892"/>
      <c r="E277" s="892"/>
      <c r="F277" s="893"/>
      <c r="G277" s="539"/>
      <c r="H277" s="539"/>
      <c r="I277" s="539"/>
    </row>
    <row r="278" spans="1:9" ht="16.5" customHeight="1" x14ac:dyDescent="0.3">
      <c r="A278" s="3"/>
      <c r="B278" s="776"/>
      <c r="C278" s="891"/>
      <c r="D278" s="892"/>
      <c r="E278" s="892"/>
      <c r="F278" s="893"/>
      <c r="G278" s="539"/>
      <c r="H278" s="539"/>
      <c r="I278" s="539"/>
    </row>
    <row r="279" spans="1:9" ht="16.5" customHeight="1" x14ac:dyDescent="0.3">
      <c r="A279" s="3"/>
      <c r="B279" s="776"/>
      <c r="C279" s="891"/>
      <c r="D279" s="892"/>
      <c r="E279" s="892"/>
      <c r="F279" s="893"/>
      <c r="G279" s="539"/>
      <c r="H279" s="539"/>
      <c r="I279" s="539"/>
    </row>
    <row r="280" spans="1:9" ht="16.5" customHeight="1" x14ac:dyDescent="0.3">
      <c r="A280" s="3"/>
      <c r="B280" s="776"/>
      <c r="C280" s="894"/>
      <c r="D280" s="895"/>
      <c r="E280" s="895"/>
      <c r="F280" s="896"/>
      <c r="G280" s="539"/>
      <c r="H280" s="539"/>
      <c r="I280" s="539"/>
    </row>
    <row r="281" spans="1:9" ht="16.5" customHeight="1" x14ac:dyDescent="0.3">
      <c r="A281" s="3"/>
      <c r="B281" s="776"/>
      <c r="C281" s="793"/>
      <c r="D281" s="793"/>
      <c r="E281" s="793"/>
      <c r="F281" s="793"/>
      <c r="G281" s="539"/>
      <c r="H281" s="539"/>
      <c r="I281" s="539"/>
    </row>
    <row r="282" spans="1:9" ht="16.5" customHeight="1" x14ac:dyDescent="0.3">
      <c r="A282" s="3"/>
      <c r="B282" s="776"/>
      <c r="C282" s="792" t="s">
        <v>524</v>
      </c>
      <c r="D282" s="778"/>
      <c r="E282" s="778"/>
      <c r="F282" s="779"/>
      <c r="G282" s="539"/>
      <c r="H282" s="539"/>
      <c r="I282" s="539"/>
    </row>
    <row r="283" spans="1:9" ht="16.5" customHeight="1" x14ac:dyDescent="0.3">
      <c r="A283" s="3"/>
      <c r="B283" s="776"/>
      <c r="C283" s="888"/>
      <c r="D283" s="889"/>
      <c r="E283" s="889"/>
      <c r="F283" s="890"/>
      <c r="G283" s="539"/>
      <c r="H283" s="539"/>
      <c r="I283" s="539"/>
    </row>
    <row r="284" spans="1:9" ht="16.5" customHeight="1" x14ac:dyDescent="0.3">
      <c r="A284" s="3"/>
      <c r="B284" s="776"/>
      <c r="C284" s="891"/>
      <c r="D284" s="892"/>
      <c r="E284" s="892"/>
      <c r="F284" s="893"/>
      <c r="G284" s="539"/>
      <c r="H284" s="539"/>
      <c r="I284" s="539"/>
    </row>
    <row r="285" spans="1:9" ht="16.5" customHeight="1" x14ac:dyDescent="0.3">
      <c r="A285" s="3"/>
      <c r="B285" s="776"/>
      <c r="C285" s="891"/>
      <c r="D285" s="892"/>
      <c r="E285" s="892"/>
      <c r="F285" s="893"/>
      <c r="G285" s="539"/>
      <c r="H285" s="539"/>
      <c r="I285" s="539"/>
    </row>
    <row r="286" spans="1:9" ht="16.5" customHeight="1" x14ac:dyDescent="0.3">
      <c r="A286" s="3"/>
      <c r="B286" s="776"/>
      <c r="C286" s="891"/>
      <c r="D286" s="892"/>
      <c r="E286" s="892"/>
      <c r="F286" s="893"/>
      <c r="G286" s="539"/>
      <c r="H286" s="539"/>
      <c r="I286" s="539"/>
    </row>
    <row r="287" spans="1:9" ht="16.5" customHeight="1" x14ac:dyDescent="0.3">
      <c r="A287" s="3"/>
      <c r="B287" s="776"/>
      <c r="C287" s="894"/>
      <c r="D287" s="895"/>
      <c r="E287" s="895"/>
      <c r="F287" s="896"/>
      <c r="G287" s="539"/>
      <c r="H287" s="539"/>
      <c r="I287" s="539"/>
    </row>
    <row r="288" spans="1:9" ht="16.5" customHeight="1" x14ac:dyDescent="0.3">
      <c r="A288" s="3"/>
      <c r="B288" s="776"/>
      <c r="C288" s="793"/>
      <c r="D288" s="793"/>
      <c r="E288" s="793"/>
      <c r="F288" s="793"/>
      <c r="G288" s="539"/>
      <c r="H288" s="539"/>
      <c r="I288" s="539"/>
    </row>
    <row r="289" spans="1:9" ht="16.5" customHeight="1" x14ac:dyDescent="0.3">
      <c r="A289" s="3"/>
      <c r="B289" s="776"/>
      <c r="C289" s="792" t="s">
        <v>525</v>
      </c>
      <c r="D289" s="778"/>
      <c r="E289" s="778"/>
      <c r="F289" s="779"/>
      <c r="G289" s="539"/>
      <c r="H289" s="539"/>
      <c r="I289" s="539"/>
    </row>
    <row r="290" spans="1:9" ht="16.5" customHeight="1" x14ac:dyDescent="0.3">
      <c r="A290" s="3"/>
      <c r="B290" s="776"/>
      <c r="C290" s="888"/>
      <c r="D290" s="889"/>
      <c r="E290" s="889"/>
      <c r="F290" s="890"/>
      <c r="G290" s="539"/>
      <c r="H290" s="539"/>
      <c r="I290" s="539"/>
    </row>
    <row r="291" spans="1:9" ht="16.5" customHeight="1" x14ac:dyDescent="0.3">
      <c r="A291" s="3"/>
      <c r="B291" s="776"/>
      <c r="C291" s="891"/>
      <c r="D291" s="892"/>
      <c r="E291" s="892"/>
      <c r="F291" s="893"/>
      <c r="G291" s="539"/>
      <c r="H291" s="539"/>
      <c r="I291" s="539"/>
    </row>
    <row r="292" spans="1:9" ht="16.5" customHeight="1" x14ac:dyDescent="0.3">
      <c r="A292" s="3"/>
      <c r="B292" s="776"/>
      <c r="C292" s="891"/>
      <c r="D292" s="892"/>
      <c r="E292" s="892"/>
      <c r="F292" s="893"/>
      <c r="G292" s="539"/>
      <c r="H292" s="539"/>
      <c r="I292" s="539"/>
    </row>
    <row r="293" spans="1:9" ht="16.5" customHeight="1" x14ac:dyDescent="0.3">
      <c r="A293" s="3"/>
      <c r="B293" s="776"/>
      <c r="C293" s="891"/>
      <c r="D293" s="892"/>
      <c r="E293" s="892"/>
      <c r="F293" s="893"/>
      <c r="G293" s="539"/>
      <c r="H293" s="539"/>
      <c r="I293" s="539"/>
    </row>
    <row r="294" spans="1:9" ht="16.5" customHeight="1" x14ac:dyDescent="0.3">
      <c r="A294" s="3"/>
      <c r="B294" s="776"/>
      <c r="C294" s="894"/>
      <c r="D294" s="895"/>
      <c r="E294" s="895"/>
      <c r="F294" s="896"/>
      <c r="G294" s="539"/>
      <c r="H294" s="539"/>
      <c r="I294" s="539"/>
    </row>
    <row r="295" spans="1:9" ht="16.5" customHeight="1" x14ac:dyDescent="0.3">
      <c r="A295" s="3"/>
      <c r="B295" s="776"/>
      <c r="C295" s="793"/>
      <c r="D295" s="793"/>
      <c r="E295" s="793"/>
      <c r="F295" s="793"/>
      <c r="G295" s="539"/>
      <c r="H295" s="539"/>
      <c r="I295" s="539"/>
    </row>
    <row r="296" spans="1:9" ht="16.5" customHeight="1" x14ac:dyDescent="0.3">
      <c r="A296" s="3"/>
      <c r="B296" s="776"/>
      <c r="C296" s="792" t="s">
        <v>526</v>
      </c>
      <c r="D296" s="778"/>
      <c r="E296" s="778"/>
      <c r="F296" s="779"/>
      <c r="G296" s="539"/>
      <c r="H296" s="539"/>
      <c r="I296" s="539"/>
    </row>
    <row r="297" spans="1:9" ht="16.5" customHeight="1" x14ac:dyDescent="0.3">
      <c r="A297" s="3"/>
      <c r="B297" s="776"/>
      <c r="C297" s="888"/>
      <c r="D297" s="889"/>
      <c r="E297" s="889"/>
      <c r="F297" s="890"/>
      <c r="G297" s="539"/>
      <c r="H297" s="539"/>
      <c r="I297" s="539"/>
    </row>
    <row r="298" spans="1:9" ht="16.5" customHeight="1" x14ac:dyDescent="0.3">
      <c r="A298" s="3"/>
      <c r="B298" s="776"/>
      <c r="C298" s="891"/>
      <c r="D298" s="892"/>
      <c r="E298" s="892"/>
      <c r="F298" s="893"/>
      <c r="G298" s="539"/>
      <c r="H298" s="539"/>
      <c r="I298" s="539"/>
    </row>
    <row r="299" spans="1:9" ht="16.5" customHeight="1" x14ac:dyDescent="0.3">
      <c r="A299" s="3"/>
      <c r="B299" s="776"/>
      <c r="C299" s="891"/>
      <c r="D299" s="892"/>
      <c r="E299" s="892"/>
      <c r="F299" s="893"/>
      <c r="G299" s="539"/>
      <c r="H299" s="539"/>
      <c r="I299" s="539"/>
    </row>
    <row r="300" spans="1:9" ht="16.5" customHeight="1" x14ac:dyDescent="0.3">
      <c r="A300" s="3"/>
      <c r="B300" s="776"/>
      <c r="C300" s="891"/>
      <c r="D300" s="892"/>
      <c r="E300" s="892"/>
      <c r="F300" s="893"/>
      <c r="G300" s="539"/>
      <c r="H300" s="539"/>
      <c r="I300" s="539"/>
    </row>
    <row r="301" spans="1:9" ht="16.5" customHeight="1" x14ac:dyDescent="0.3">
      <c r="A301" s="3"/>
      <c r="B301" s="776"/>
      <c r="C301" s="894"/>
      <c r="D301" s="895"/>
      <c r="E301" s="895"/>
      <c r="F301" s="896"/>
      <c r="G301" s="539"/>
      <c r="H301" s="539"/>
      <c r="I301" s="539"/>
    </row>
    <row r="302" spans="1:9" ht="16.5" customHeight="1" x14ac:dyDescent="0.3">
      <c r="A302" s="3"/>
      <c r="B302" s="776"/>
      <c r="C302" s="793"/>
      <c r="D302" s="793"/>
      <c r="E302" s="793"/>
      <c r="F302" s="793"/>
      <c r="G302" s="539"/>
      <c r="H302" s="539"/>
      <c r="I302" s="539"/>
    </row>
    <row r="303" spans="1:9" ht="16.5" customHeight="1" x14ac:dyDescent="0.3">
      <c r="A303" s="3"/>
      <c r="B303" s="776"/>
      <c r="C303" s="792" t="s">
        <v>527</v>
      </c>
      <c r="D303" s="778"/>
      <c r="E303" s="778"/>
      <c r="F303" s="779"/>
      <c r="G303" s="539"/>
      <c r="H303" s="539"/>
      <c r="I303" s="539"/>
    </row>
    <row r="304" spans="1:9" ht="16.5" customHeight="1" x14ac:dyDescent="0.3">
      <c r="A304" s="3"/>
      <c r="B304" s="776"/>
      <c r="C304" s="888"/>
      <c r="D304" s="889"/>
      <c r="E304" s="889"/>
      <c r="F304" s="890"/>
      <c r="G304" s="539"/>
      <c r="H304" s="539"/>
      <c r="I304" s="539"/>
    </row>
    <row r="305" spans="1:9" ht="16.5" customHeight="1" x14ac:dyDescent="0.3">
      <c r="A305" s="3"/>
      <c r="B305" s="776"/>
      <c r="C305" s="891"/>
      <c r="D305" s="892"/>
      <c r="E305" s="892"/>
      <c r="F305" s="893"/>
      <c r="G305" s="539"/>
      <c r="H305" s="539"/>
      <c r="I305" s="539"/>
    </row>
    <row r="306" spans="1:9" ht="16.5" customHeight="1" x14ac:dyDescent="0.3">
      <c r="A306" s="3"/>
      <c r="B306" s="776"/>
      <c r="C306" s="891"/>
      <c r="D306" s="892"/>
      <c r="E306" s="892"/>
      <c r="F306" s="893"/>
      <c r="G306" s="539"/>
      <c r="H306" s="539"/>
      <c r="I306" s="539"/>
    </row>
    <row r="307" spans="1:9" ht="16.5" customHeight="1" x14ac:dyDescent="0.3">
      <c r="A307" s="3"/>
      <c r="B307" s="776"/>
      <c r="C307" s="891"/>
      <c r="D307" s="892"/>
      <c r="E307" s="892"/>
      <c r="F307" s="893"/>
      <c r="G307" s="539"/>
      <c r="H307" s="539"/>
      <c r="I307" s="539"/>
    </row>
    <row r="308" spans="1:9" ht="16.5" customHeight="1" x14ac:dyDescent="0.3">
      <c r="A308" s="3"/>
      <c r="B308" s="776"/>
      <c r="C308" s="894"/>
      <c r="D308" s="895"/>
      <c r="E308" s="895"/>
      <c r="F308" s="896"/>
      <c r="G308" s="539"/>
      <c r="H308" s="539"/>
      <c r="I308" s="539"/>
    </row>
    <row r="309" spans="1:9" ht="16.5" customHeight="1" x14ac:dyDescent="0.3">
      <c r="A309" s="3"/>
      <c r="B309" s="542"/>
      <c r="C309" s="542"/>
      <c r="D309" s="542"/>
      <c r="E309" s="542"/>
      <c r="F309" s="542"/>
      <c r="G309" s="542"/>
      <c r="H309" s="542"/>
      <c r="I309" s="542"/>
    </row>
  </sheetData>
  <mergeCells count="8">
    <mergeCell ref="C290:F294"/>
    <mergeCell ref="C297:F301"/>
    <mergeCell ref="C304:F308"/>
    <mergeCell ref="C9:F9"/>
    <mergeCell ref="I160:I161"/>
    <mergeCell ref="C269:F273"/>
    <mergeCell ref="C276:F280"/>
    <mergeCell ref="C283:F287"/>
  </mergeCells>
  <dataValidations count="4">
    <dataValidation type="list" allowBlank="1" showInputMessage="1" showErrorMessage="1" sqref="F61:F64 E54:E57 F47" xr:uid="{00000000-0002-0000-0600-000000000000}">
      <formula1>$O$2:$O$4</formula1>
    </dataValidation>
    <dataValidation type="list" allowBlank="1" showInputMessage="1" showErrorMessage="1" sqref="F241 E13:E29" xr:uid="{00000000-0002-0000-0600-000001000000}">
      <formula1>$O$3:$O$4</formula1>
    </dataValidation>
    <dataValidation type="list" allowBlank="1" showInputMessage="1" showErrorMessage="1" sqref="F45" xr:uid="{00000000-0002-0000-0600-000002000000}">
      <formula1>$P$2:$P$5</formula1>
    </dataValidation>
    <dataValidation type="list" allowBlank="1" showInputMessage="1" showErrorMessage="1" sqref="F39" xr:uid="{00000000-0002-0000-0600-000003000000}">
      <formula1>$O$5:$O$6</formula1>
    </dataValidation>
  </dataValidations>
  <hyperlinks>
    <hyperlink ref="J1" location="TARTALOM!A1" display=" &lt; Tartalom" xr:uid="{00000000-0004-0000-0600-000000000000}"/>
    <hyperlink ref="B13" location="'KK-10'!B31" display="'KK-10'!B31" xr:uid="{00000000-0004-0000-0600-000001000000}"/>
    <hyperlink ref="B14" location="'KK-10'!B105" display="'KK-10'!B105" xr:uid="{00000000-0004-0000-0600-000002000000}"/>
    <hyperlink ref="B15" location="'KK-10'!B119" display="'KK-10'!B119" xr:uid="{00000000-0004-0000-0600-000003000000}"/>
    <hyperlink ref="B16" location="'KK-10'!B133" display="'KK-10'!B133" xr:uid="{00000000-0004-0000-0600-000004000000}"/>
    <hyperlink ref="B17" location="'KK-10'!B134" display="'KK-10'!B134" xr:uid="{00000000-0004-0000-0600-000005000000}"/>
    <hyperlink ref="B18" location="'KK-10'!B135" display="'KK-10'!B135" xr:uid="{00000000-0004-0000-0600-000006000000}"/>
    <hyperlink ref="B19" location="'KK-10'!B137" display="'KK-10'!B137" xr:uid="{00000000-0004-0000-0600-000007000000}"/>
    <hyperlink ref="B20" location="'KK-10'!B146" display="'KK-10'!B146" xr:uid="{00000000-0004-0000-0600-000008000000}"/>
    <hyperlink ref="B21" location="'KK-10'!B152" display="'KK-10'!B152" xr:uid="{00000000-0004-0000-0600-000009000000}"/>
    <hyperlink ref="B22" location="'KK-10'!B191" display="'KK-10'!B191" xr:uid="{00000000-0004-0000-0600-00000A000000}"/>
    <hyperlink ref="B23" location="'KK-10'!B201" display="'KK-10'!B201" xr:uid="{00000000-0004-0000-0600-00000B000000}"/>
    <hyperlink ref="B24" location="'KK-10'!B209" display="'KK-10'!B209" xr:uid="{00000000-0004-0000-0600-00000C000000}"/>
    <hyperlink ref="B25" location="'KK-10'!B219" display="'KK-10'!B219" xr:uid="{00000000-0004-0000-0600-00000D000000}"/>
    <hyperlink ref="B26" location="'KK-10'!B227" display="'KK-10'!B227" xr:uid="{00000000-0004-0000-0600-00000E000000}"/>
    <hyperlink ref="B27" location="'KK-10'!B239" display="'KK-10'!B239" xr:uid="{00000000-0004-0000-0600-00000F000000}"/>
    <hyperlink ref="B28" location="'KK-10'!B249" display="'KK-10'!B249" xr:uid="{00000000-0004-0000-0600-000010000000}"/>
    <hyperlink ref="B29" location="'KK-10'!B256" display="Üzleti modell jellemzése" xr:uid="{00000000-0004-0000-0600-000011000000}"/>
    <hyperlink ref="G97" location="'KK-11'!A1" display="KK-11" xr:uid="{00000000-0004-0000-0600-000012000000}"/>
    <hyperlink ref="E104" location="'KK-08'!A1" display="KK-08" xr:uid="{00000000-0004-0000-0600-000013000000}"/>
    <hyperlink ref="B105" location="'KK-10'!B12" display="VISSZA" xr:uid="{00000000-0004-0000-0600-000014000000}"/>
    <hyperlink ref="F108" location="'KK-08-01'!A1" display="KK-08-01 " xr:uid="{00000000-0004-0000-0600-000015000000}"/>
    <hyperlink ref="F109" location="'KK-08-02'!A1" display="KK-08-02 " xr:uid="{00000000-0004-0000-0600-000016000000}"/>
    <hyperlink ref="F110" location="'KK-08-03'!A1" display="KK-08-03 " xr:uid="{00000000-0004-0000-0600-000017000000}"/>
    <hyperlink ref="F113" location="'KK-08-01'!A1" display="KK-08-01 " xr:uid="{00000000-0004-0000-0600-000018000000}"/>
    <hyperlink ref="F114" location="'KK-08-02'!A1" display="KK-08-02 " xr:uid="{00000000-0004-0000-0600-000019000000}"/>
    <hyperlink ref="F115" location="'KK-08-03'!A1" display="KK-08-03 " xr:uid="{00000000-0004-0000-0600-00001A000000}"/>
    <hyperlink ref="B119" location="'KK-10'!B12" display="VISSZA" xr:uid="{00000000-0004-0000-0600-00001B000000}"/>
    <hyperlink ref="B136" location="'KK-10'!B12" display="VISSZA" xr:uid="{00000000-0004-0000-0600-00001C000000}"/>
    <hyperlink ref="B138" location="'KK-10'!B12" display="VISSZA" xr:uid="{00000000-0004-0000-0600-00001D000000}"/>
    <hyperlink ref="B147" location="'KK-10'!B12" display="VISSZA" xr:uid="{00000000-0004-0000-0600-00001E000000}"/>
    <hyperlink ref="B152" location="'KK-10'!B12" display="VISSZA" xr:uid="{00000000-0004-0000-0600-00001F000000}"/>
    <hyperlink ref="D154" location="'KK-09'!A1" display="KK-09" xr:uid="{00000000-0004-0000-0600-000020000000}"/>
    <hyperlink ref="F159" location="'KK-09'!A1" display="KK-09" xr:uid="{00000000-0004-0000-0600-000021000000}"/>
    <hyperlink ref="B192" location="'KK-10'!B12" display="VISSZA" xr:uid="{00000000-0004-0000-0600-000022000000}"/>
    <hyperlink ref="B202" location="'KK-10'!B12" display="VISSZA" xr:uid="{00000000-0004-0000-0600-000023000000}"/>
    <hyperlink ref="B210" location="'KK-10'!B12" display="VISSZA" xr:uid="{00000000-0004-0000-0600-000024000000}"/>
    <hyperlink ref="B220" location="'KK-10'!B12" display="VISSZA" xr:uid="{00000000-0004-0000-0600-000025000000}"/>
    <hyperlink ref="B228" location="'KK-10'!B12" display="VISSZA" xr:uid="{00000000-0004-0000-0600-000026000000}"/>
    <hyperlink ref="B240" location="'KK-10'!B12" display="VISSZA" xr:uid="{00000000-0004-0000-0600-000027000000}"/>
    <hyperlink ref="B250" location="'KK-10'!B12" display="VISSZA" xr:uid="{00000000-0004-0000-0600-000028000000}"/>
  </hyperlinks>
  <pageMargins left="0.70866141732283505" right="0.70866141732283505" top="0.70866141732283505" bottom="0.70866141732283505" header="0.511811023622047" footer="0.511811023622047"/>
  <pageSetup paperSize="9" scale="51" fitToHeight="5" orientation="portrait"/>
  <headerFooter>
    <oddFooter>&amp;L&amp;"Arial Narrow,Normál"&amp;8&amp;F/&amp;A&amp;C &amp;"Arial Narrow,Normál"&amp;8&amp;P/&amp;N&amp;R&amp;"Arial Narrow,Normál"&amp;8DigitAudit/AuditDok</oddFooter>
  </headerFooter>
  <rowBreaks count="3" manualBreakCount="3">
    <brk id="79" max="1048575" man="1"/>
    <brk id="145" max="1048575" man="1"/>
    <brk id="218" max="104857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6"/>
  <sheetViews>
    <sheetView showGridLines="0" workbookViewId="0"/>
  </sheetViews>
  <sheetFormatPr defaultColWidth="7.75" defaultRowHeight="12.75" customHeight="1" x14ac:dyDescent="0.2"/>
  <cols>
    <col min="1" max="1" width="54" style="2" customWidth="1"/>
    <col min="2" max="2" width="12.625" style="2" customWidth="1"/>
    <col min="3" max="3" width="12.5" style="2" customWidth="1"/>
    <col min="4" max="4" width="12.375" style="2" customWidth="1"/>
    <col min="5" max="5" width="12.5" style="2" customWidth="1"/>
    <col min="6" max="6" width="8.75" style="2" customWidth="1"/>
    <col min="7" max="7" width="7.75" style="2" customWidth="1"/>
    <col min="8" max="16384" width="7.75" style="2"/>
  </cols>
  <sheetData>
    <row r="1" spans="1:7" ht="16.5" x14ac:dyDescent="0.2">
      <c r="A1" s="794" t="s">
        <v>31</v>
      </c>
      <c r="B1" s="795"/>
      <c r="C1" s="795"/>
      <c r="D1" s="796"/>
      <c r="E1" s="796"/>
      <c r="F1" s="69" t="s">
        <v>34</v>
      </c>
    </row>
    <row r="2" spans="1:7" ht="15.75" x14ac:dyDescent="0.25">
      <c r="A2" s="797"/>
      <c r="B2" s="797"/>
      <c r="C2" s="797"/>
      <c r="D2" s="797"/>
      <c r="E2" s="798"/>
      <c r="F2" s="23" t="s">
        <v>33</v>
      </c>
    </row>
    <row r="3" spans="1:7" ht="16.5" x14ac:dyDescent="0.2">
      <c r="A3" s="795" t="s">
        <v>528</v>
      </c>
      <c r="B3" s="797"/>
      <c r="C3" s="797"/>
      <c r="D3" s="797"/>
      <c r="E3" s="798"/>
      <c r="F3" s="799"/>
    </row>
    <row r="4" spans="1:7" ht="16.5" x14ac:dyDescent="0.3">
      <c r="A4" s="546" t="str">
        <f>CONCATENATE("Ügyfél:   ",Alapa!$C$17)</f>
        <v xml:space="preserve">Ügyfél:   </v>
      </c>
      <c r="B4" s="27" t="s">
        <v>35</v>
      </c>
      <c r="C4" s="28"/>
      <c r="D4" s="548"/>
      <c r="E4" s="552"/>
    </row>
    <row r="5" spans="1:7" ht="16.5" x14ac:dyDescent="0.3">
      <c r="A5" s="546" t="str">
        <f>CONCATENATE("Fordulónap: ",Alapa!$C$12)</f>
        <v xml:space="preserve">Fordulónap: </v>
      </c>
      <c r="B5" s="27" t="s">
        <v>36</v>
      </c>
      <c r="C5" s="30" t="e">
        <f>VLOOKUP(G5,Alapa!$G$2:$H$22,2)</f>
        <v>#N/A</v>
      </c>
      <c r="D5" s="75"/>
      <c r="E5" s="800"/>
      <c r="F5" s="801" t="s">
        <v>46</v>
      </c>
      <c r="G5" s="553">
        <v>1</v>
      </c>
    </row>
    <row r="6" spans="1:7" x14ac:dyDescent="0.2">
      <c r="A6" s="802"/>
      <c r="B6" s="27" t="s">
        <v>38</v>
      </c>
      <c r="C6" s="30" t="str">
        <f>IF(Alapa!$N$2=0," ",Alapa!$N$2)</f>
        <v xml:space="preserve"> </v>
      </c>
      <c r="D6" s="75"/>
      <c r="E6" s="800"/>
    </row>
    <row r="7" spans="1:7" x14ac:dyDescent="0.2">
      <c r="A7" s="5"/>
      <c r="B7" s="5"/>
      <c r="C7" s="5"/>
      <c r="D7" s="5"/>
      <c r="E7" s="5"/>
    </row>
    <row r="8" spans="1:7" x14ac:dyDescent="0.2">
      <c r="A8" s="803"/>
      <c r="B8" s="803"/>
      <c r="C8" s="804"/>
      <c r="D8" s="804"/>
      <c r="E8" s="804"/>
    </row>
    <row r="9" spans="1:7" x14ac:dyDescent="0.2">
      <c r="A9" s="81" t="s">
        <v>529</v>
      </c>
      <c r="B9" s="805"/>
      <c r="C9" s="5"/>
      <c r="D9" s="5"/>
      <c r="E9" s="5"/>
    </row>
    <row r="10" spans="1:7" x14ac:dyDescent="0.2">
      <c r="A10" s="81" t="s">
        <v>530</v>
      </c>
      <c r="B10" s="805"/>
      <c r="C10" s="5"/>
      <c r="D10" s="81"/>
      <c r="E10" s="5"/>
    </row>
    <row r="11" spans="1:7" ht="51" customHeight="1" x14ac:dyDescent="0.2">
      <c r="A11" s="806" t="s">
        <v>531</v>
      </c>
      <c r="B11" s="807" t="s">
        <v>532</v>
      </c>
      <c r="C11" s="807" t="s">
        <v>533</v>
      </c>
      <c r="D11" s="807" t="s">
        <v>534</v>
      </c>
      <c r="E11" s="807" t="s">
        <v>535</v>
      </c>
    </row>
    <row r="12" spans="1:7" x14ac:dyDescent="0.2">
      <c r="A12" s="808" t="s">
        <v>536</v>
      </c>
      <c r="B12" s="809" t="s">
        <v>537</v>
      </c>
      <c r="C12" s="810">
        <v>5</v>
      </c>
      <c r="D12" s="811">
        <f>Alapa!$F$12+C12</f>
        <v>5</v>
      </c>
      <c r="E12" s="809"/>
    </row>
    <row r="13" spans="1:7" x14ac:dyDescent="0.2">
      <c r="A13" s="808" t="s">
        <v>538</v>
      </c>
      <c r="B13" s="809" t="s">
        <v>539</v>
      </c>
      <c r="C13" s="810">
        <v>20</v>
      </c>
      <c r="D13" s="811">
        <f>Alapa!$F$12+C13</f>
        <v>20</v>
      </c>
      <c r="E13" s="809"/>
    </row>
    <row r="14" spans="1:7" x14ac:dyDescent="0.2">
      <c r="A14" s="808" t="s">
        <v>540</v>
      </c>
      <c r="B14" s="809" t="s">
        <v>539</v>
      </c>
      <c r="C14" s="810">
        <v>20</v>
      </c>
      <c r="D14" s="811">
        <f>Alapa!$F$12+C14</f>
        <v>20</v>
      </c>
      <c r="E14" s="809"/>
    </row>
    <row r="15" spans="1:7" x14ac:dyDescent="0.2">
      <c r="A15" s="808" t="s">
        <v>541</v>
      </c>
      <c r="B15" s="809" t="s">
        <v>542</v>
      </c>
      <c r="C15" s="810">
        <v>31</v>
      </c>
      <c r="D15" s="811">
        <f>Alapa!$F$12+C15</f>
        <v>31</v>
      </c>
      <c r="E15" s="809"/>
    </row>
    <row r="16" spans="1:7" x14ac:dyDescent="0.2">
      <c r="A16" s="808" t="s">
        <v>543</v>
      </c>
      <c r="B16" s="809" t="s">
        <v>542</v>
      </c>
      <c r="C16" s="810">
        <v>31</v>
      </c>
      <c r="D16" s="811">
        <f>Alapa!$F$12+C16</f>
        <v>31</v>
      </c>
      <c r="E16" s="809"/>
    </row>
    <row r="17" spans="1:5" ht="25.5" x14ac:dyDescent="0.2">
      <c r="A17" s="808" t="s">
        <v>544</v>
      </c>
      <c r="B17" s="809" t="s">
        <v>542</v>
      </c>
      <c r="C17" s="810">
        <v>31</v>
      </c>
      <c r="D17" s="811">
        <f>Alapa!$F$12+C17</f>
        <v>31</v>
      </c>
      <c r="E17" s="809"/>
    </row>
    <row r="18" spans="1:5" ht="25.5" x14ac:dyDescent="0.2">
      <c r="A18" s="808" t="s">
        <v>545</v>
      </c>
      <c r="B18" s="809" t="s">
        <v>546</v>
      </c>
      <c r="C18" s="810">
        <v>-30</v>
      </c>
      <c r="D18" s="811">
        <f t="shared" ref="D18:D44" si="0">$B$9+C18</f>
        <v>-30</v>
      </c>
      <c r="E18" s="809"/>
    </row>
    <row r="19" spans="1:5" ht="25.5" x14ac:dyDescent="0.2">
      <c r="A19" s="808" t="s">
        <v>547</v>
      </c>
      <c r="B19" s="809" t="s">
        <v>546</v>
      </c>
      <c r="C19" s="810">
        <v>-30</v>
      </c>
      <c r="D19" s="811">
        <f t="shared" si="0"/>
        <v>-30</v>
      </c>
      <c r="E19" s="809"/>
    </row>
    <row r="20" spans="1:5" ht="25.5" x14ac:dyDescent="0.2">
      <c r="A20" s="808" t="s">
        <v>548</v>
      </c>
      <c r="B20" s="809" t="s">
        <v>549</v>
      </c>
      <c r="C20" s="810">
        <v>-20</v>
      </c>
      <c r="D20" s="811">
        <f t="shared" si="0"/>
        <v>-20</v>
      </c>
      <c r="E20" s="809"/>
    </row>
    <row r="21" spans="1:5" ht="25.5" x14ac:dyDescent="0.2">
      <c r="A21" s="808" t="s">
        <v>550</v>
      </c>
      <c r="B21" s="809" t="s">
        <v>549</v>
      </c>
      <c r="C21" s="810">
        <v>-20</v>
      </c>
      <c r="D21" s="811">
        <f t="shared" si="0"/>
        <v>-20</v>
      </c>
      <c r="E21" s="809"/>
    </row>
    <row r="22" spans="1:5" ht="25.5" x14ac:dyDescent="0.2">
      <c r="A22" s="808" t="s">
        <v>551</v>
      </c>
      <c r="B22" s="809" t="s">
        <v>549</v>
      </c>
      <c r="C22" s="810">
        <v>-20</v>
      </c>
      <c r="D22" s="811">
        <f t="shared" si="0"/>
        <v>-20</v>
      </c>
      <c r="E22" s="809"/>
    </row>
    <row r="23" spans="1:5" ht="25.5" x14ac:dyDescent="0.2">
      <c r="A23" s="808" t="s">
        <v>552</v>
      </c>
      <c r="B23" s="809" t="s">
        <v>553</v>
      </c>
      <c r="C23" s="810">
        <v>-15</v>
      </c>
      <c r="D23" s="811">
        <f t="shared" si="0"/>
        <v>-15</v>
      </c>
      <c r="E23" s="809"/>
    </row>
    <row r="24" spans="1:5" ht="25.5" x14ac:dyDescent="0.2">
      <c r="A24" s="808" t="s">
        <v>554</v>
      </c>
      <c r="B24" s="809" t="s">
        <v>553</v>
      </c>
      <c r="C24" s="810">
        <v>-15</v>
      </c>
      <c r="D24" s="811">
        <f t="shared" si="0"/>
        <v>-15</v>
      </c>
      <c r="E24" s="809"/>
    </row>
    <row r="25" spans="1:5" ht="25.5" x14ac:dyDescent="0.2">
      <c r="A25" s="808" t="s">
        <v>555</v>
      </c>
      <c r="B25" s="809" t="s">
        <v>553</v>
      </c>
      <c r="C25" s="810">
        <v>-15</v>
      </c>
      <c r="D25" s="811">
        <f t="shared" si="0"/>
        <v>-15</v>
      </c>
      <c r="E25" s="809"/>
    </row>
    <row r="26" spans="1:5" ht="25.5" x14ac:dyDescent="0.2">
      <c r="A26" s="808" t="s">
        <v>556</v>
      </c>
      <c r="B26" s="809" t="s">
        <v>553</v>
      </c>
      <c r="C26" s="810">
        <v>-15</v>
      </c>
      <c r="D26" s="811">
        <f t="shared" si="0"/>
        <v>-15</v>
      </c>
      <c r="E26" s="809"/>
    </row>
    <row r="27" spans="1:5" ht="25.5" x14ac:dyDescent="0.2">
      <c r="A27" s="808" t="s">
        <v>557</v>
      </c>
      <c r="B27" s="809" t="s">
        <v>553</v>
      </c>
      <c r="C27" s="810">
        <v>-15</v>
      </c>
      <c r="D27" s="811">
        <f t="shared" si="0"/>
        <v>-15</v>
      </c>
      <c r="E27" s="809"/>
    </row>
    <row r="28" spans="1:5" ht="25.5" x14ac:dyDescent="0.2">
      <c r="A28" s="808" t="s">
        <v>558</v>
      </c>
      <c r="B28" s="809" t="s">
        <v>553</v>
      </c>
      <c r="C28" s="810">
        <v>-15</v>
      </c>
      <c r="D28" s="811">
        <f t="shared" si="0"/>
        <v>-15</v>
      </c>
      <c r="E28" s="809"/>
    </row>
    <row r="29" spans="1:5" ht="25.5" x14ac:dyDescent="0.2">
      <c r="A29" s="808" t="s">
        <v>559</v>
      </c>
      <c r="B29" s="809" t="s">
        <v>553</v>
      </c>
      <c r="C29" s="810">
        <v>-15</v>
      </c>
      <c r="D29" s="811">
        <f t="shared" si="0"/>
        <v>-15</v>
      </c>
      <c r="E29" s="809"/>
    </row>
    <row r="30" spans="1:5" ht="25.5" x14ac:dyDescent="0.2">
      <c r="A30" s="808" t="s">
        <v>560</v>
      </c>
      <c r="B30" s="809" t="s">
        <v>553</v>
      </c>
      <c r="C30" s="810">
        <v>-15</v>
      </c>
      <c r="D30" s="811">
        <f t="shared" si="0"/>
        <v>-15</v>
      </c>
      <c r="E30" s="809"/>
    </row>
    <row r="31" spans="1:5" ht="25.5" x14ac:dyDescent="0.2">
      <c r="A31" s="812" t="s">
        <v>561</v>
      </c>
      <c r="B31" s="809" t="s">
        <v>553</v>
      </c>
      <c r="C31" s="810">
        <v>-15</v>
      </c>
      <c r="D31" s="811">
        <f t="shared" si="0"/>
        <v>-15</v>
      </c>
      <c r="E31" s="809"/>
    </row>
    <row r="32" spans="1:5" ht="25.5" x14ac:dyDescent="0.2">
      <c r="A32" s="808" t="s">
        <v>562</v>
      </c>
      <c r="B32" s="809" t="s">
        <v>553</v>
      </c>
      <c r="C32" s="810">
        <v>-15</v>
      </c>
      <c r="D32" s="811">
        <f t="shared" si="0"/>
        <v>-15</v>
      </c>
      <c r="E32" s="809"/>
    </row>
    <row r="33" spans="1:5" ht="25.5" x14ac:dyDescent="0.2">
      <c r="A33" s="808" t="s">
        <v>563</v>
      </c>
      <c r="B33" s="809" t="s">
        <v>553</v>
      </c>
      <c r="C33" s="810">
        <v>-15</v>
      </c>
      <c r="D33" s="811">
        <f t="shared" si="0"/>
        <v>-15</v>
      </c>
      <c r="E33" s="809"/>
    </row>
    <row r="34" spans="1:5" ht="25.5" x14ac:dyDescent="0.2">
      <c r="A34" s="808" t="s">
        <v>564</v>
      </c>
      <c r="B34" s="809" t="s">
        <v>565</v>
      </c>
      <c r="C34" s="810">
        <v>-5</v>
      </c>
      <c r="D34" s="811">
        <f t="shared" si="0"/>
        <v>-5</v>
      </c>
      <c r="E34" s="809"/>
    </row>
    <row r="35" spans="1:5" ht="25.5" x14ac:dyDescent="0.2">
      <c r="A35" s="808" t="s">
        <v>566</v>
      </c>
      <c r="B35" s="809" t="s">
        <v>565</v>
      </c>
      <c r="C35" s="810">
        <v>-5</v>
      </c>
      <c r="D35" s="811">
        <f t="shared" si="0"/>
        <v>-5</v>
      </c>
      <c r="E35" s="809"/>
    </row>
    <row r="36" spans="1:5" ht="25.5" x14ac:dyDescent="0.2">
      <c r="A36" s="808" t="s">
        <v>567</v>
      </c>
      <c r="B36" s="809" t="s">
        <v>565</v>
      </c>
      <c r="C36" s="810">
        <v>-5</v>
      </c>
      <c r="D36" s="811">
        <f t="shared" si="0"/>
        <v>-5</v>
      </c>
      <c r="E36" s="809"/>
    </row>
    <row r="37" spans="1:5" ht="25.5" x14ac:dyDescent="0.2">
      <c r="A37" s="808" t="s">
        <v>568</v>
      </c>
      <c r="B37" s="809" t="s">
        <v>565</v>
      </c>
      <c r="C37" s="810">
        <v>-5</v>
      </c>
      <c r="D37" s="811">
        <f t="shared" si="0"/>
        <v>-5</v>
      </c>
      <c r="E37" s="809"/>
    </row>
    <row r="38" spans="1:5" ht="25.5" x14ac:dyDescent="0.2">
      <c r="A38" s="808" t="s">
        <v>569</v>
      </c>
      <c r="B38" s="809" t="s">
        <v>565</v>
      </c>
      <c r="C38" s="810">
        <v>-5</v>
      </c>
      <c r="D38" s="811">
        <f t="shared" si="0"/>
        <v>-5</v>
      </c>
      <c r="E38" s="809"/>
    </row>
    <row r="39" spans="1:5" ht="25.5" x14ac:dyDescent="0.2">
      <c r="A39" s="808" t="s">
        <v>570</v>
      </c>
      <c r="B39" s="809" t="s">
        <v>565</v>
      </c>
      <c r="C39" s="810">
        <v>-5</v>
      </c>
      <c r="D39" s="811">
        <f t="shared" si="0"/>
        <v>-5</v>
      </c>
      <c r="E39" s="809"/>
    </row>
    <row r="40" spans="1:5" ht="25.5" x14ac:dyDescent="0.2">
      <c r="A40" s="808" t="s">
        <v>571</v>
      </c>
      <c r="B40" s="809" t="s">
        <v>565</v>
      </c>
      <c r="C40" s="810">
        <v>-5</v>
      </c>
      <c r="D40" s="811">
        <f t="shared" si="0"/>
        <v>-5</v>
      </c>
      <c r="E40" s="809"/>
    </row>
    <row r="41" spans="1:5" ht="25.5" x14ac:dyDescent="0.2">
      <c r="A41" s="808" t="s">
        <v>572</v>
      </c>
      <c r="B41" s="809" t="s">
        <v>573</v>
      </c>
      <c r="C41" s="810">
        <v>-3</v>
      </c>
      <c r="D41" s="811">
        <f t="shared" si="0"/>
        <v>-3</v>
      </c>
      <c r="E41" s="809"/>
    </row>
    <row r="42" spans="1:5" ht="25.5" x14ac:dyDescent="0.2">
      <c r="A42" s="808" t="s">
        <v>574</v>
      </c>
      <c r="B42" s="809" t="s">
        <v>573</v>
      </c>
      <c r="C42" s="810">
        <v>-3</v>
      </c>
      <c r="D42" s="811">
        <f t="shared" si="0"/>
        <v>-3</v>
      </c>
      <c r="E42" s="809"/>
    </row>
    <row r="43" spans="1:5" ht="25.5" x14ac:dyDescent="0.2">
      <c r="A43" s="808" t="s">
        <v>575</v>
      </c>
      <c r="B43" s="809" t="s">
        <v>573</v>
      </c>
      <c r="C43" s="810">
        <v>-3</v>
      </c>
      <c r="D43" s="811">
        <f t="shared" si="0"/>
        <v>-3</v>
      </c>
      <c r="E43" s="809"/>
    </row>
    <row r="44" spans="1:5" ht="25.5" x14ac:dyDescent="0.2">
      <c r="A44" s="808" t="s">
        <v>576</v>
      </c>
      <c r="B44" s="809" t="s">
        <v>577</v>
      </c>
      <c r="C44" s="810">
        <v>0</v>
      </c>
      <c r="D44" s="811">
        <f t="shared" si="0"/>
        <v>0</v>
      </c>
      <c r="E44" s="809"/>
    </row>
    <row r="45" spans="1:5" ht="25.5" x14ac:dyDescent="0.2">
      <c r="A45" s="808" t="s">
        <v>578</v>
      </c>
      <c r="B45" s="809" t="s">
        <v>579</v>
      </c>
      <c r="C45" s="810">
        <v>0</v>
      </c>
      <c r="D45" s="811">
        <f>$B$10+C45</f>
        <v>0</v>
      </c>
      <c r="E45" s="809"/>
    </row>
    <row r="46" spans="1:5" ht="25.5" x14ac:dyDescent="0.2">
      <c r="A46" s="808" t="s">
        <v>580</v>
      </c>
      <c r="B46" s="809" t="s">
        <v>579</v>
      </c>
      <c r="C46" s="810">
        <v>5</v>
      </c>
      <c r="D46" s="811">
        <f>$B$10+C46</f>
        <v>5</v>
      </c>
      <c r="E46" s="809"/>
    </row>
  </sheetData>
  <hyperlinks>
    <hyperlink ref="F1" location="TARTALOM!A1" display=" &lt; Tartalom" xr:uid="{00000000-0004-0000-0700-000000000000}"/>
  </hyperlinks>
  <pageMargins left="0.74803149606299202" right="0.74803149606299202" top="0.511811023622047" bottom="0.98425196850393704" header="0.511811023622047" footer="0.511811023622047"/>
  <pageSetup paperSize="9" scale="71" orientation="portrait"/>
  <headerFooter>
    <oddFooter>&amp;L&amp;"Arial Narrow,Normál"&amp;8&amp;F/&amp;A&amp;C&amp;"Arial Narrow,Normál"&amp;8&amp;P/&amp;N&amp;R&amp;"Arial Narrow,Normál"&amp;8DigitAudit/AuditDok</oddFooter>
  </headerFooter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197"/>
  <sheetViews>
    <sheetView workbookViewId="0"/>
  </sheetViews>
  <sheetFormatPr defaultColWidth="9" defaultRowHeight="14.25" customHeight="1" x14ac:dyDescent="0.2"/>
  <cols>
    <col min="1" max="1" width="1.625" style="823" customWidth="1"/>
    <col min="2" max="2" width="47.5" style="823" customWidth="1"/>
    <col min="3" max="3" width="36.875" style="823" customWidth="1"/>
    <col min="4" max="4" width="22.75" style="823" customWidth="1"/>
    <col min="5" max="5" width="17.875" style="823" customWidth="1"/>
    <col min="6" max="6" width="20.75" style="823" customWidth="1"/>
    <col min="7" max="7" width="29.375" style="823" customWidth="1"/>
    <col min="8" max="8" width="24.5" style="823" customWidth="1"/>
    <col min="9" max="9" width="21.75" style="823" customWidth="1"/>
    <col min="10" max="10" width="10.25" style="823" customWidth="1"/>
    <col min="11" max="11" width="6.625" style="823" customWidth="1"/>
    <col min="12" max="12" width="26.625" style="823" customWidth="1"/>
    <col min="13" max="13" width="30.25" style="823" customWidth="1"/>
    <col min="14" max="14" width="15.875" style="823" customWidth="1"/>
    <col min="15" max="15" width="16.625" style="823" customWidth="1"/>
    <col min="16" max="16" width="18.25" style="823" customWidth="1"/>
    <col min="17" max="17" width="18.375" style="823" customWidth="1"/>
    <col min="18" max="18" width="36.875" style="823" customWidth="1"/>
    <col min="19" max="19" width="32.5" style="823" customWidth="1"/>
    <col min="20" max="20" width="32.625" style="823" customWidth="1"/>
    <col min="21" max="21" width="29.375" style="823" customWidth="1"/>
    <col min="22" max="22" width="16.75" style="823" customWidth="1"/>
    <col min="23" max="23" width="11.5" style="823" customWidth="1"/>
    <col min="24" max="24" width="7.375" style="823" customWidth="1"/>
    <col min="25" max="25" width="20" style="823" customWidth="1"/>
    <col min="26" max="26" width="9.75" style="823" customWidth="1"/>
    <col min="27" max="27" width="6" style="823" customWidth="1"/>
    <col min="28" max="28" width="11.625" style="823" customWidth="1"/>
    <col min="29" max="30" width="14.75" style="823" customWidth="1"/>
    <col min="31" max="16384" width="9" style="823"/>
  </cols>
  <sheetData>
    <row r="1" spans="1:14" x14ac:dyDescent="0.2">
      <c r="A1" s="813"/>
      <c r="B1" s="813"/>
      <c r="C1" s="813"/>
      <c r="D1" s="813"/>
    </row>
    <row r="2" spans="1:14" ht="15" customHeight="1" x14ac:dyDescent="0.2">
      <c r="A2" s="813"/>
      <c r="B2" s="813"/>
      <c r="C2" s="813"/>
      <c r="D2" s="813"/>
      <c r="E2" s="813"/>
      <c r="F2" s="813"/>
      <c r="G2" s="814"/>
      <c r="H2" s="813"/>
      <c r="I2" s="813"/>
      <c r="J2" s="813"/>
      <c r="K2" s="814"/>
      <c r="L2" s="813"/>
      <c r="M2" s="813"/>
      <c r="N2" s="813"/>
    </row>
    <row r="3" spans="1:14" ht="15" customHeight="1" x14ac:dyDescent="0.2">
      <c r="A3" s="813"/>
      <c r="B3" s="813"/>
      <c r="C3" s="813"/>
      <c r="D3" s="813"/>
      <c r="E3" s="813"/>
      <c r="F3" s="813"/>
      <c r="G3" s="814"/>
      <c r="H3" s="813"/>
      <c r="I3" s="813"/>
      <c r="J3" s="813"/>
      <c r="K3" s="814"/>
      <c r="L3" s="813"/>
      <c r="M3" s="813"/>
    </row>
    <row r="4" spans="1:14" ht="15" customHeight="1" x14ac:dyDescent="0.2">
      <c r="A4" s="813"/>
      <c r="B4" s="813"/>
      <c r="C4" s="813"/>
      <c r="D4" s="813"/>
      <c r="E4" s="813"/>
      <c r="F4" s="813"/>
      <c r="G4" s="814"/>
      <c r="H4" s="813"/>
      <c r="I4" s="813"/>
      <c r="J4" s="813"/>
      <c r="K4" s="814"/>
      <c r="L4" s="813"/>
      <c r="M4" s="813"/>
    </row>
    <row r="5" spans="1:14" ht="15" customHeight="1" x14ac:dyDescent="0.2">
      <c r="A5" s="813"/>
      <c r="B5" s="813"/>
      <c r="C5" s="813"/>
      <c r="D5" s="813"/>
    </row>
    <row r="6" spans="1:14" ht="15" customHeight="1" x14ac:dyDescent="0.2">
      <c r="A6" s="813"/>
      <c r="B6" s="813"/>
      <c r="C6" s="813"/>
      <c r="D6" s="813"/>
    </row>
    <row r="7" spans="1:14" ht="15" customHeight="1" x14ac:dyDescent="0.2">
      <c r="A7" s="813"/>
      <c r="B7" s="813"/>
      <c r="C7" s="813"/>
      <c r="D7" s="813"/>
    </row>
    <row r="8" spans="1:14" x14ac:dyDescent="0.2">
      <c r="A8" s="813"/>
      <c r="B8" s="813"/>
      <c r="C8" s="813"/>
      <c r="D8" s="813"/>
    </row>
    <row r="9" spans="1:14" x14ac:dyDescent="0.2">
      <c r="A9" s="813"/>
      <c r="B9" s="813"/>
      <c r="C9" s="813"/>
      <c r="D9" s="813"/>
    </row>
    <row r="10" spans="1:14" x14ac:dyDescent="0.2">
      <c r="A10" s="813"/>
      <c r="B10" s="813"/>
      <c r="C10" s="814"/>
      <c r="D10" s="813"/>
    </row>
    <row r="11" spans="1:14" x14ac:dyDescent="0.2">
      <c r="A11" s="813"/>
      <c r="B11" s="813"/>
      <c r="C11" s="814"/>
      <c r="D11" s="813"/>
    </row>
    <row r="12" spans="1:14" x14ac:dyDescent="0.2">
      <c r="A12" s="813"/>
      <c r="B12" s="813"/>
      <c r="C12" s="813"/>
      <c r="D12" s="813"/>
      <c r="E12" s="813"/>
      <c r="F12" s="815"/>
    </row>
    <row r="13" spans="1:14" x14ac:dyDescent="0.2">
      <c r="A13" s="813"/>
      <c r="B13" s="813"/>
      <c r="C13" s="813"/>
      <c r="D13" s="813"/>
      <c r="E13" s="813"/>
      <c r="F13" s="815"/>
    </row>
    <row r="14" spans="1:14" x14ac:dyDescent="0.2">
      <c r="A14" s="813"/>
      <c r="B14" s="813"/>
      <c r="C14" s="813"/>
      <c r="D14" s="813"/>
    </row>
    <row r="15" spans="1:14" x14ac:dyDescent="0.2">
      <c r="A15" s="813"/>
      <c r="B15" s="813"/>
      <c r="C15" s="813"/>
      <c r="D15" s="813"/>
      <c r="E15" s="813"/>
      <c r="F15" s="815"/>
    </row>
    <row r="16" spans="1:14" x14ac:dyDescent="0.2">
      <c r="A16" s="813"/>
      <c r="B16" s="813"/>
      <c r="C16" s="813"/>
      <c r="D16" s="813"/>
    </row>
    <row r="17" spans="1:4" x14ac:dyDescent="0.2">
      <c r="A17" s="813"/>
      <c r="B17" s="813"/>
      <c r="C17" s="813"/>
      <c r="D17" s="813"/>
    </row>
    <row r="18" spans="1:4" x14ac:dyDescent="0.2">
      <c r="A18" s="813"/>
      <c r="B18" s="813"/>
      <c r="C18" s="813"/>
      <c r="D18" s="813"/>
    </row>
    <row r="19" spans="1:4" x14ac:dyDescent="0.2">
      <c r="A19" s="813"/>
      <c r="B19" s="813"/>
      <c r="C19" s="813"/>
      <c r="D19" s="813"/>
    </row>
    <row r="20" spans="1:4" x14ac:dyDescent="0.2">
      <c r="A20" s="813"/>
      <c r="B20" s="813"/>
      <c r="C20" s="813"/>
      <c r="D20" s="813"/>
    </row>
    <row r="21" spans="1:4" x14ac:dyDescent="0.2">
      <c r="A21" s="813"/>
      <c r="B21" s="813"/>
      <c r="C21" s="813"/>
      <c r="D21" s="813"/>
    </row>
    <row r="22" spans="1:4" x14ac:dyDescent="0.2">
      <c r="A22" s="813"/>
      <c r="B22" s="813"/>
      <c r="C22" s="813"/>
      <c r="D22" s="813"/>
    </row>
    <row r="23" spans="1:4" x14ac:dyDescent="0.2">
      <c r="A23" s="813"/>
      <c r="B23" s="813"/>
      <c r="C23" s="813"/>
      <c r="D23" s="813"/>
    </row>
    <row r="24" spans="1:4" x14ac:dyDescent="0.2">
      <c r="A24" s="813"/>
      <c r="B24" s="813"/>
      <c r="C24" s="813"/>
      <c r="D24" s="813"/>
    </row>
    <row r="25" spans="1:4" x14ac:dyDescent="0.2">
      <c r="A25" s="813"/>
      <c r="B25" s="813"/>
      <c r="C25" s="813"/>
      <c r="D25" s="813"/>
    </row>
    <row r="26" spans="1:4" x14ac:dyDescent="0.2">
      <c r="A26" s="813"/>
      <c r="B26" s="813"/>
      <c r="C26" s="813"/>
      <c r="D26" s="813"/>
    </row>
    <row r="27" spans="1:4" x14ac:dyDescent="0.2">
      <c r="A27" s="813"/>
      <c r="B27" s="813"/>
      <c r="C27" s="813"/>
      <c r="D27" s="813"/>
    </row>
    <row r="28" spans="1:4" x14ac:dyDescent="0.2">
      <c r="A28" s="813"/>
      <c r="B28" s="813"/>
      <c r="C28" s="813"/>
      <c r="D28" s="813"/>
    </row>
    <row r="29" spans="1:4" x14ac:dyDescent="0.2">
      <c r="A29" s="813"/>
      <c r="B29" s="813"/>
      <c r="C29" s="813"/>
      <c r="D29" s="813"/>
    </row>
    <row r="30" spans="1:4" x14ac:dyDescent="0.2">
      <c r="A30" s="813"/>
      <c r="B30" s="813"/>
      <c r="C30" s="813"/>
      <c r="D30" s="813"/>
    </row>
    <row r="31" spans="1:4" x14ac:dyDescent="0.2">
      <c r="A31" s="813"/>
      <c r="B31" s="813"/>
      <c r="C31" s="813"/>
      <c r="D31" s="813"/>
    </row>
    <row r="32" spans="1:4" x14ac:dyDescent="0.2">
      <c r="A32" s="813"/>
      <c r="B32" s="813"/>
      <c r="C32" s="814"/>
      <c r="D32" s="813"/>
    </row>
    <row r="33" spans="1:5" x14ac:dyDescent="0.2">
      <c r="A33" s="813"/>
      <c r="B33" s="813"/>
      <c r="C33" s="813"/>
      <c r="D33" s="814"/>
      <c r="E33" s="813"/>
    </row>
    <row r="34" spans="1:5" x14ac:dyDescent="0.2">
      <c r="A34" s="813"/>
      <c r="B34" s="813"/>
      <c r="C34" s="813"/>
      <c r="D34" s="813"/>
    </row>
    <row r="35" spans="1:5" x14ac:dyDescent="0.2">
      <c r="A35" s="813"/>
      <c r="B35" s="813"/>
      <c r="C35" s="813"/>
      <c r="D35" s="813"/>
    </row>
    <row r="36" spans="1:5" x14ac:dyDescent="0.2">
      <c r="A36" s="813"/>
      <c r="B36" s="813"/>
      <c r="C36" s="813"/>
      <c r="D36" s="813"/>
    </row>
    <row r="37" spans="1:5" x14ac:dyDescent="0.2">
      <c r="A37" s="813"/>
      <c r="B37" s="813"/>
      <c r="C37" s="813"/>
      <c r="D37" s="813"/>
    </row>
    <row r="38" spans="1:5" x14ac:dyDescent="0.2">
      <c r="A38" s="813"/>
      <c r="B38" s="813"/>
      <c r="C38" s="813"/>
      <c r="D38" s="813"/>
    </row>
    <row r="39" spans="1:5" x14ac:dyDescent="0.2">
      <c r="A39" s="813"/>
      <c r="B39" s="813"/>
      <c r="C39" s="813"/>
      <c r="D39" s="813"/>
    </row>
    <row r="40" spans="1:5" x14ac:dyDescent="0.2">
      <c r="A40" s="813"/>
      <c r="B40" s="813"/>
      <c r="C40" s="813"/>
      <c r="D40" s="813"/>
    </row>
    <row r="41" spans="1:5" x14ac:dyDescent="0.2">
      <c r="A41" s="813"/>
      <c r="B41" s="813"/>
      <c r="C41" s="813"/>
      <c r="D41" s="813"/>
    </row>
    <row r="42" spans="1:5" x14ac:dyDescent="0.2">
      <c r="A42" s="813"/>
      <c r="B42" s="813"/>
      <c r="C42" s="813"/>
      <c r="D42" s="813"/>
    </row>
    <row r="43" spans="1:5" x14ac:dyDescent="0.2">
      <c r="A43" s="813"/>
      <c r="B43" s="813"/>
      <c r="C43" s="813"/>
      <c r="D43" s="813"/>
    </row>
    <row r="44" spans="1:5" x14ac:dyDescent="0.2">
      <c r="A44" s="813"/>
      <c r="B44" s="813"/>
      <c r="C44" s="813"/>
      <c r="D44" s="813"/>
    </row>
    <row r="45" spans="1:5" x14ac:dyDescent="0.2">
      <c r="A45" s="813"/>
      <c r="B45" s="813"/>
      <c r="C45" s="813"/>
      <c r="D45" s="813"/>
    </row>
    <row r="46" spans="1:5" x14ac:dyDescent="0.2">
      <c r="A46" s="813"/>
      <c r="B46" s="813"/>
      <c r="C46" s="813"/>
      <c r="D46" s="813"/>
    </row>
    <row r="47" spans="1:5" x14ac:dyDescent="0.2">
      <c r="A47" s="813"/>
      <c r="B47" s="813"/>
      <c r="C47" s="813"/>
      <c r="D47" s="813"/>
    </row>
    <row r="48" spans="1:5" x14ac:dyDescent="0.2">
      <c r="A48" s="813"/>
      <c r="B48" s="813"/>
      <c r="C48" s="813"/>
      <c r="D48" s="813"/>
    </row>
    <row r="49" spans="1:4" x14ac:dyDescent="0.2">
      <c r="A49" s="813"/>
      <c r="B49" s="813"/>
      <c r="C49" s="813"/>
      <c r="D49" s="813"/>
    </row>
    <row r="50" spans="1:4" x14ac:dyDescent="0.2">
      <c r="A50" s="813"/>
      <c r="B50" s="813"/>
      <c r="C50" s="813"/>
      <c r="D50" s="813"/>
    </row>
    <row r="51" spans="1:4" x14ac:dyDescent="0.2">
      <c r="A51" s="813"/>
      <c r="B51" s="813"/>
      <c r="C51" s="813"/>
      <c r="D51" s="813"/>
    </row>
    <row r="52" spans="1:4" x14ac:dyDescent="0.2">
      <c r="A52" s="813"/>
      <c r="B52" s="813"/>
      <c r="C52" s="813"/>
      <c r="D52" s="813"/>
    </row>
    <row r="53" spans="1:4" x14ac:dyDescent="0.2">
      <c r="A53" s="813"/>
      <c r="B53" s="813"/>
      <c r="C53" s="813"/>
      <c r="D53" s="813"/>
    </row>
    <row r="54" spans="1:4" x14ac:dyDescent="0.2">
      <c r="A54" s="813"/>
      <c r="B54" s="813"/>
      <c r="C54" s="813"/>
      <c r="D54" s="813"/>
    </row>
    <row r="55" spans="1:4" x14ac:dyDescent="0.2">
      <c r="A55" s="813"/>
      <c r="B55" s="813"/>
      <c r="C55" s="813"/>
      <c r="D55" s="813"/>
    </row>
    <row r="56" spans="1:4" x14ac:dyDescent="0.2">
      <c r="A56" s="813"/>
      <c r="B56" s="813"/>
      <c r="C56" s="813"/>
      <c r="D56" s="813"/>
    </row>
    <row r="57" spans="1:4" x14ac:dyDescent="0.2">
      <c r="A57" s="813"/>
      <c r="B57" s="813"/>
      <c r="C57" s="813"/>
      <c r="D57" s="813"/>
    </row>
    <row r="58" spans="1:4" x14ac:dyDescent="0.2">
      <c r="A58" s="813"/>
      <c r="B58" s="813"/>
      <c r="C58" s="813"/>
      <c r="D58" s="813"/>
    </row>
    <row r="59" spans="1:4" x14ac:dyDescent="0.2">
      <c r="A59" s="813"/>
      <c r="B59" s="813"/>
      <c r="C59" s="813"/>
      <c r="D59" s="813"/>
    </row>
    <row r="60" spans="1:4" x14ac:dyDescent="0.2">
      <c r="A60" s="813"/>
      <c r="B60" s="813"/>
      <c r="C60" s="813"/>
      <c r="D60" s="813"/>
    </row>
    <row r="61" spans="1:4" x14ac:dyDescent="0.2">
      <c r="A61" s="813"/>
      <c r="B61" s="813"/>
      <c r="C61" s="813"/>
      <c r="D61" s="813"/>
    </row>
    <row r="62" spans="1:4" x14ac:dyDescent="0.2">
      <c r="A62" s="813"/>
      <c r="B62" s="813"/>
      <c r="C62" s="813"/>
      <c r="D62" s="813"/>
    </row>
    <row r="63" spans="1:4" x14ac:dyDescent="0.2">
      <c r="A63" s="813"/>
      <c r="B63" s="813"/>
      <c r="C63" s="813"/>
      <c r="D63" s="813"/>
    </row>
    <row r="64" spans="1:4" x14ac:dyDescent="0.2">
      <c r="A64" s="813"/>
      <c r="B64" s="813"/>
      <c r="C64" s="813"/>
      <c r="D64" s="813"/>
    </row>
    <row r="65" spans="1:4" x14ac:dyDescent="0.2">
      <c r="A65" s="813"/>
      <c r="B65" s="813"/>
      <c r="C65" s="813"/>
      <c r="D65" s="813"/>
    </row>
    <row r="66" spans="1:4" x14ac:dyDescent="0.2">
      <c r="A66" s="813"/>
      <c r="B66" s="813"/>
      <c r="C66" s="813"/>
      <c r="D66" s="813"/>
    </row>
    <row r="67" spans="1:4" x14ac:dyDescent="0.2">
      <c r="A67" s="813"/>
      <c r="B67" s="813"/>
      <c r="C67" s="813"/>
      <c r="D67" s="813"/>
    </row>
    <row r="68" spans="1:4" x14ac:dyDescent="0.2">
      <c r="A68" s="813"/>
      <c r="B68" s="813"/>
      <c r="C68" s="813"/>
      <c r="D68" s="813"/>
    </row>
    <row r="69" spans="1:4" x14ac:dyDescent="0.2">
      <c r="A69" s="813"/>
      <c r="B69" s="813"/>
      <c r="C69" s="813"/>
      <c r="D69" s="813"/>
    </row>
    <row r="70" spans="1:4" x14ac:dyDescent="0.2">
      <c r="A70" s="813"/>
      <c r="B70" s="813"/>
      <c r="C70" s="813"/>
      <c r="D70" s="813"/>
    </row>
    <row r="71" spans="1:4" x14ac:dyDescent="0.2">
      <c r="A71" s="813"/>
      <c r="B71" s="813"/>
      <c r="C71" s="813"/>
      <c r="D71" s="813"/>
    </row>
    <row r="72" spans="1:4" x14ac:dyDescent="0.2">
      <c r="A72" s="813"/>
      <c r="B72" s="813"/>
      <c r="C72" s="813"/>
      <c r="D72" s="813"/>
    </row>
    <row r="73" spans="1:4" x14ac:dyDescent="0.2">
      <c r="A73" s="813"/>
      <c r="B73" s="813"/>
      <c r="C73" s="813"/>
      <c r="D73" s="813"/>
    </row>
    <row r="74" spans="1:4" x14ac:dyDescent="0.2">
      <c r="A74" s="813"/>
      <c r="B74" s="813"/>
      <c r="C74" s="813"/>
      <c r="D74" s="813"/>
    </row>
    <row r="75" spans="1:4" x14ac:dyDescent="0.2">
      <c r="A75" s="813"/>
      <c r="B75" s="813"/>
      <c r="C75" s="813"/>
      <c r="D75" s="813"/>
    </row>
    <row r="76" spans="1:4" x14ac:dyDescent="0.2">
      <c r="A76" s="813"/>
      <c r="B76" s="813"/>
      <c r="C76" s="813"/>
      <c r="D76" s="813"/>
    </row>
    <row r="77" spans="1:4" x14ac:dyDescent="0.2">
      <c r="A77" s="813"/>
      <c r="B77" s="813"/>
      <c r="C77" s="813"/>
      <c r="D77" s="813"/>
    </row>
    <row r="78" spans="1:4" x14ac:dyDescent="0.2">
      <c r="A78" s="813"/>
      <c r="B78" s="813"/>
      <c r="C78" s="813"/>
      <c r="D78" s="813"/>
    </row>
    <row r="79" spans="1:4" x14ac:dyDescent="0.2">
      <c r="A79" s="813"/>
      <c r="B79" s="813"/>
      <c r="C79" s="813"/>
      <c r="D79" s="813"/>
    </row>
    <row r="80" spans="1:4" x14ac:dyDescent="0.2">
      <c r="A80" s="813"/>
      <c r="B80" s="813"/>
      <c r="C80" s="813"/>
      <c r="D80" s="813"/>
    </row>
    <row r="81" spans="1:30" x14ac:dyDescent="0.2">
      <c r="A81" s="813"/>
      <c r="B81" s="813"/>
      <c r="C81" s="813"/>
      <c r="D81" s="813"/>
    </row>
    <row r="82" spans="1:30" x14ac:dyDescent="0.2">
      <c r="A82" s="813"/>
      <c r="B82" s="813"/>
      <c r="C82" s="813"/>
      <c r="D82" s="813"/>
    </row>
    <row r="83" spans="1:30" x14ac:dyDescent="0.2">
      <c r="A83" s="813"/>
      <c r="B83" s="813"/>
      <c r="C83" s="813"/>
      <c r="D83" s="813"/>
    </row>
    <row r="84" spans="1:30" x14ac:dyDescent="0.2">
      <c r="A84" s="813"/>
      <c r="B84" s="813"/>
      <c r="C84" s="813"/>
      <c r="D84" s="813"/>
    </row>
    <row r="85" spans="1:30" x14ac:dyDescent="0.2">
      <c r="A85" s="813"/>
      <c r="B85" s="813"/>
      <c r="C85" s="813"/>
      <c r="D85" s="813"/>
    </row>
    <row r="86" spans="1:30" x14ac:dyDescent="0.2">
      <c r="A86" s="813"/>
      <c r="B86" s="813"/>
      <c r="C86" s="813"/>
      <c r="D86" s="813"/>
    </row>
    <row r="87" spans="1:30" x14ac:dyDescent="0.2">
      <c r="A87" s="813"/>
      <c r="B87" s="813"/>
      <c r="C87" s="813"/>
      <c r="D87" s="813"/>
    </row>
    <row r="88" spans="1:30" x14ac:dyDescent="0.2">
      <c r="A88" s="813"/>
      <c r="B88" s="813"/>
      <c r="C88" s="813"/>
      <c r="D88" s="813"/>
    </row>
    <row r="89" spans="1:30" x14ac:dyDescent="0.2">
      <c r="A89" s="813"/>
      <c r="B89" s="813"/>
      <c r="C89" s="813"/>
      <c r="D89" s="813"/>
    </row>
    <row r="90" spans="1:30" x14ac:dyDescent="0.2">
      <c r="A90" s="813"/>
      <c r="B90" s="813"/>
      <c r="C90" s="813"/>
      <c r="D90" s="813"/>
    </row>
    <row r="91" spans="1:30" x14ac:dyDescent="0.2">
      <c r="A91" s="813"/>
      <c r="B91" s="813"/>
      <c r="C91" s="813"/>
      <c r="D91" s="813"/>
    </row>
    <row r="92" spans="1:30" x14ac:dyDescent="0.2">
      <c r="A92" s="813"/>
      <c r="B92" s="813"/>
      <c r="C92" s="813"/>
      <c r="D92" s="813"/>
    </row>
    <row r="93" spans="1:30" ht="15" x14ac:dyDescent="0.2">
      <c r="A93" s="813"/>
      <c r="B93" s="813"/>
      <c r="C93" s="813"/>
      <c r="D93" s="813"/>
      <c r="E93" s="813"/>
      <c r="F93" s="813"/>
      <c r="G93" s="816" t="s">
        <v>261</v>
      </c>
      <c r="H93" s="817"/>
      <c r="I93" s="817"/>
      <c r="J93" s="817"/>
      <c r="K93" s="818"/>
      <c r="L93" s="819"/>
      <c r="M93" s="820" t="s">
        <v>581</v>
      </c>
      <c r="N93" s="821"/>
      <c r="O93" s="822"/>
      <c r="P93" s="813"/>
      <c r="Q93" s="813"/>
      <c r="R93" s="813"/>
      <c r="S93" s="813"/>
      <c r="T93" s="813"/>
      <c r="U93" s="813"/>
      <c r="V93" s="813"/>
      <c r="W93" s="823" t="s">
        <v>582</v>
      </c>
      <c r="X93" s="813"/>
      <c r="Y93" s="813"/>
      <c r="Z93" s="813"/>
      <c r="AA93" s="813"/>
      <c r="AB93" s="823" t="s">
        <v>583</v>
      </c>
      <c r="AC93" s="823" t="s">
        <v>584</v>
      </c>
      <c r="AD93" s="823" t="s">
        <v>585</v>
      </c>
    </row>
    <row r="94" spans="1:30" ht="45" x14ac:dyDescent="0.2">
      <c r="A94" s="813"/>
      <c r="B94" s="824" t="s">
        <v>198</v>
      </c>
      <c r="C94" s="825" t="s">
        <v>586</v>
      </c>
      <c r="D94" s="826" t="s">
        <v>282</v>
      </c>
      <c r="E94" s="826" t="s">
        <v>283</v>
      </c>
      <c r="F94" s="827" t="s">
        <v>264</v>
      </c>
      <c r="G94" s="828" t="s">
        <v>268</v>
      </c>
      <c r="H94" s="829" t="s">
        <v>269</v>
      </c>
      <c r="I94" s="829" t="s">
        <v>270</v>
      </c>
      <c r="J94" s="829" t="s">
        <v>271</v>
      </c>
      <c r="K94" s="830" t="s">
        <v>272</v>
      </c>
      <c r="L94" s="831" t="s">
        <v>284</v>
      </c>
      <c r="M94" s="832" t="s">
        <v>287</v>
      </c>
      <c r="N94" s="833" t="s">
        <v>288</v>
      </c>
      <c r="O94" s="834" t="s">
        <v>289</v>
      </c>
      <c r="P94" s="835" t="s">
        <v>587</v>
      </c>
      <c r="Q94" s="835" t="s">
        <v>588</v>
      </c>
      <c r="R94" s="835" t="s">
        <v>589</v>
      </c>
      <c r="S94" s="835" t="s">
        <v>590</v>
      </c>
      <c r="T94" s="835" t="s">
        <v>591</v>
      </c>
      <c r="U94" s="835" t="s">
        <v>592</v>
      </c>
      <c r="V94" s="826" t="s">
        <v>593</v>
      </c>
      <c r="W94" s="823" t="s">
        <v>268</v>
      </c>
      <c r="X94" s="823" t="s">
        <v>269</v>
      </c>
      <c r="Y94" s="823" t="s">
        <v>270</v>
      </c>
      <c r="Z94" s="823" t="s">
        <v>271</v>
      </c>
      <c r="AA94" s="823" t="s">
        <v>272</v>
      </c>
    </row>
    <row r="95" spans="1:30" ht="16.5" x14ac:dyDescent="0.3">
      <c r="A95" s="813"/>
      <c r="B95" s="823" t="s">
        <v>594</v>
      </c>
      <c r="C95" s="823" t="str">
        <f>'KK-09'!D95</f>
        <v>NEM</v>
      </c>
      <c r="D95" s="813" t="str">
        <f>'KK-09'!C158</f>
        <v/>
      </c>
      <c r="E95" s="813" t="str">
        <f>'KK-09'!D158</f>
        <v/>
      </c>
      <c r="F95" s="813" t="str">
        <f>'KK-09'!F158</f>
        <v/>
      </c>
      <c r="G95" s="813" t="str">
        <f>'KK-09'!G158</f>
        <v/>
      </c>
      <c r="H95" s="813" t="str">
        <f>'KK-09'!H158</f>
        <v/>
      </c>
      <c r="I95" s="813" t="str">
        <f>'KK-09'!I158</f>
        <v/>
      </c>
      <c r="J95" s="813" t="str">
        <f>'KK-09'!J158</f>
        <v/>
      </c>
      <c r="K95" s="813" t="str">
        <f>'KK-09'!K158</f>
        <v/>
      </c>
      <c r="L95" s="836" t="str">
        <f>CONCATENATE('KK-09'!L57," ",'KK-09'!M57," ",'KK-09'!N57)</f>
        <v xml:space="preserve">  </v>
      </c>
      <c r="M95" s="837">
        <f>'KK-09'!M158</f>
        <v>0</v>
      </c>
      <c r="N95" s="837">
        <f>'KK-09'!N158</f>
        <v>0</v>
      </c>
      <c r="O95" s="837">
        <f>'KK-09'!O158</f>
        <v>0</v>
      </c>
      <c r="P95" s="814" t="str">
        <f>IF('KK-08-02'!$F$24="",'KK-08-01'!F24,'KK-08-02'!F24)</f>
        <v/>
      </c>
      <c r="Q95" s="814" t="str">
        <f>'KK-08-03'!F24</f>
        <v/>
      </c>
      <c r="R95" s="814">
        <f>'KK-08-03'!E25</f>
        <v>0</v>
      </c>
      <c r="S95" s="814" t="str">
        <f>IF('KK-08-02'!$F$26="",'KK-08-01'!F26,'KK-08-02'!F26)</f>
        <v/>
      </c>
      <c r="T95" s="814" t="str">
        <f>'KK-08-03'!F26</f>
        <v/>
      </c>
      <c r="U95" s="823" t="str">
        <f ca="1">IF((F12)&lt;TODAY(),IF(P95&lt;=Q95,"TERV &lt;= TÉNY, Az eljárások hatókörét nem kell újraértékelni.","TERV &gt; TÉNY, Az eljárások hatókörét újra kell értékelni."),"")</f>
        <v>TERV &lt;= TÉNY, Az eljárások hatókörét nem kell újraértékelni.</v>
      </c>
      <c r="V95" s="813" t="str">
        <f>IF('KK-09'!H95="IGEN","JELENTŐS kockázat","")</f>
        <v/>
      </c>
      <c r="W95" s="813" t="str">
        <f>'KK-09'!G159</f>
        <v/>
      </c>
      <c r="X95" s="813" t="str">
        <f>'KK-09'!H159</f>
        <v/>
      </c>
      <c r="Y95" s="813" t="str">
        <f>'KK-09'!I159</f>
        <v/>
      </c>
      <c r="Z95" s="813" t="str">
        <f>'KK-09'!J159</f>
        <v/>
      </c>
      <c r="AA95" s="813" t="str">
        <f>'KK-09'!K159</f>
        <v/>
      </c>
      <c r="AB95" s="837" t="str">
        <f>'KK-09'!D95</f>
        <v>NEM</v>
      </c>
      <c r="AC95" s="837">
        <f>'KK-09'!O95</f>
        <v>0</v>
      </c>
      <c r="AD95" s="837">
        <f>'KK-09'!P158</f>
        <v>0</v>
      </c>
    </row>
    <row r="96" spans="1:30" ht="16.5" x14ac:dyDescent="0.3">
      <c r="A96" s="813"/>
      <c r="B96" s="823" t="s">
        <v>595</v>
      </c>
      <c r="C96" s="823" t="str">
        <f>'KK-09'!D97</f>
        <v>NEM</v>
      </c>
      <c r="D96" s="813" t="str">
        <f>'KK-09'!C160</f>
        <v/>
      </c>
      <c r="E96" s="813" t="str">
        <f>'KK-09'!D160</f>
        <v/>
      </c>
      <c r="F96" s="813" t="str">
        <f>'KK-09'!F160</f>
        <v/>
      </c>
      <c r="G96" s="813" t="str">
        <f>'KK-09'!G160</f>
        <v/>
      </c>
      <c r="H96" s="813" t="str">
        <f>'KK-09'!H160</f>
        <v/>
      </c>
      <c r="I96" s="813" t="str">
        <f>'KK-09'!I160</f>
        <v/>
      </c>
      <c r="J96" s="813" t="str">
        <f>'KK-09'!J160</f>
        <v/>
      </c>
      <c r="K96" s="813" t="str">
        <f>'KK-09'!K160</f>
        <v/>
      </c>
      <c r="L96" s="836" t="str">
        <f>CONCATENATE('KK-09'!L58," ",'KK-09'!M58," ",'KK-09'!N58)</f>
        <v xml:space="preserve">  </v>
      </c>
      <c r="M96" s="837">
        <f>'KK-09'!M160</f>
        <v>0</v>
      </c>
      <c r="N96" s="837">
        <f>'KK-09'!N160</f>
        <v>0</v>
      </c>
      <c r="O96" s="837">
        <f>'KK-09'!O160</f>
        <v>0</v>
      </c>
      <c r="P96" s="814">
        <f>IF('KK-08-02'!$F$24="",'KK-08-01'!F31,'KK-08-02'!F31)</f>
        <v>0</v>
      </c>
      <c r="Q96" s="814">
        <f>'KK-08-03'!F31</f>
        <v>0</v>
      </c>
      <c r="R96" s="813"/>
      <c r="S96" s="813"/>
      <c r="T96" s="813"/>
      <c r="U96" s="813"/>
      <c r="V96" s="813" t="str">
        <f>IF('KK-09'!H97="IGEN","JELENTŐS kockázat","")</f>
        <v/>
      </c>
      <c r="W96" s="813" t="str">
        <f>'KK-09'!G161</f>
        <v/>
      </c>
      <c r="X96" s="813" t="str">
        <f>'KK-09'!H161</f>
        <v/>
      </c>
      <c r="Y96" s="813" t="str">
        <f>'KK-09'!I161</f>
        <v/>
      </c>
      <c r="Z96" s="813" t="str">
        <f>'KK-09'!J161</f>
        <v/>
      </c>
      <c r="AA96" s="813" t="str">
        <f>'KK-09'!K161</f>
        <v/>
      </c>
      <c r="AB96" s="837" t="str">
        <f>'KK-09'!D97</f>
        <v>NEM</v>
      </c>
      <c r="AC96" s="837">
        <f>'KK-09'!O97</f>
        <v>0</v>
      </c>
      <c r="AD96" s="837">
        <f>'KK-09'!P160</f>
        <v>0</v>
      </c>
    </row>
    <row r="97" spans="1:30" ht="16.5" x14ac:dyDescent="0.3">
      <c r="A97" s="813"/>
      <c r="B97" s="823" t="s">
        <v>596</v>
      </c>
      <c r="C97" s="823" t="str">
        <f>'KK-09'!D99</f>
        <v>NEM</v>
      </c>
      <c r="D97" s="813" t="str">
        <f>'KK-09'!C162</f>
        <v/>
      </c>
      <c r="E97" s="813" t="str">
        <f>'KK-09'!D162</f>
        <v/>
      </c>
      <c r="F97" s="813" t="str">
        <f>'KK-09'!F162</f>
        <v/>
      </c>
      <c r="G97" s="813" t="str">
        <f>'KK-09'!G162</f>
        <v/>
      </c>
      <c r="H97" s="813" t="str">
        <f>'KK-09'!H162</f>
        <v/>
      </c>
      <c r="I97" s="813" t="str">
        <f>'KK-09'!I162</f>
        <v/>
      </c>
      <c r="J97" s="813" t="str">
        <f>'KK-09'!J162</f>
        <v/>
      </c>
      <c r="K97" s="813" t="str">
        <f>'KK-09'!K162</f>
        <v/>
      </c>
      <c r="L97" s="836" t="str">
        <f>CONCATENATE('KK-09'!L59," ",'KK-09'!M59," ",'KK-09'!N59)</f>
        <v xml:space="preserve">  </v>
      </c>
      <c r="M97" s="837">
        <f>'KK-09'!M162</f>
        <v>0</v>
      </c>
      <c r="N97" s="837">
        <f>'KK-09'!N162</f>
        <v>0</v>
      </c>
      <c r="O97" s="837">
        <f>'KK-09'!O162</f>
        <v>0</v>
      </c>
      <c r="P97" s="814">
        <f>IF('KK-08-02'!$F$24="",'KK-08-01'!F32,'KK-08-02'!F32)</f>
        <v>0</v>
      </c>
      <c r="Q97" s="814">
        <f>'KK-08-03'!F32</f>
        <v>0</v>
      </c>
      <c r="R97" s="813"/>
      <c r="S97" s="813"/>
      <c r="T97" s="813"/>
      <c r="U97" s="813"/>
      <c r="V97" s="813" t="str">
        <f>IF('KK-09'!H99="IGEN","JELENTŐS kockázat","")</f>
        <v/>
      </c>
      <c r="W97" s="813" t="str">
        <f>'KK-09'!G163</f>
        <v/>
      </c>
      <c r="X97" s="813" t="str">
        <f>'KK-09'!H163</f>
        <v/>
      </c>
      <c r="Y97" s="813" t="str">
        <f>'KK-09'!I163</f>
        <v/>
      </c>
      <c r="Z97" s="813" t="str">
        <f>'KK-09'!J163</f>
        <v/>
      </c>
      <c r="AA97" s="813" t="str">
        <f>'KK-09'!K163</f>
        <v/>
      </c>
      <c r="AB97" s="837" t="str">
        <f>'KK-09'!D99</f>
        <v>NEM</v>
      </c>
      <c r="AC97" s="837">
        <f>'KK-09'!O99</f>
        <v>0</v>
      </c>
      <c r="AD97" s="837">
        <f>'KK-09'!P162</f>
        <v>0</v>
      </c>
    </row>
    <row r="98" spans="1:30" ht="16.5" x14ac:dyDescent="0.3">
      <c r="A98" s="813"/>
      <c r="B98" s="823" t="s">
        <v>597</v>
      </c>
      <c r="C98" s="823" t="str">
        <f>'KK-09'!D101</f>
        <v>NEM</v>
      </c>
      <c r="D98" s="813" t="str">
        <f>'KK-09'!C164</f>
        <v/>
      </c>
      <c r="E98" s="813" t="str">
        <f>'KK-09'!D164</f>
        <v/>
      </c>
      <c r="F98" s="813" t="str">
        <f>'KK-09'!F164</f>
        <v/>
      </c>
      <c r="G98" s="813" t="str">
        <f>'KK-09'!G164</f>
        <v/>
      </c>
      <c r="H98" s="813" t="str">
        <f>'KK-09'!H164</f>
        <v/>
      </c>
      <c r="I98" s="813" t="str">
        <f>'KK-09'!I164</f>
        <v/>
      </c>
      <c r="J98" s="813" t="str">
        <f>'KK-09'!J164</f>
        <v/>
      </c>
      <c r="K98" s="813" t="str">
        <f>'KK-09'!K164</f>
        <v/>
      </c>
      <c r="L98" s="836" t="str">
        <f>CONCATENATE('KK-09'!L60," ",'KK-09'!M60," ",'KK-09'!N60)</f>
        <v xml:space="preserve">  </v>
      </c>
      <c r="M98" s="837">
        <f>'KK-09'!M164</f>
        <v>0</v>
      </c>
      <c r="N98" s="837">
        <f>'KK-09'!N164</f>
        <v>0</v>
      </c>
      <c r="O98" s="837">
        <f>'KK-09'!O164</f>
        <v>0</v>
      </c>
      <c r="P98" s="814">
        <f>IF('KK-08-02'!$F$24="",'KK-08-01'!F33,'KK-08-02'!F33)</f>
        <v>0</v>
      </c>
      <c r="Q98" s="814">
        <f>'KK-08-03'!F33</f>
        <v>0</v>
      </c>
      <c r="R98" s="813"/>
      <c r="S98" s="813"/>
      <c r="T98" s="813"/>
      <c r="U98" s="813"/>
      <c r="V98" s="813" t="str">
        <f>IF('KK-09'!H101="IGEN","JELENTŐS kockázat","")</f>
        <v/>
      </c>
      <c r="W98" s="813" t="str">
        <f>'KK-09'!G165</f>
        <v/>
      </c>
      <c r="X98" s="813" t="str">
        <f>'KK-09'!H165</f>
        <v/>
      </c>
      <c r="Y98" s="813" t="str">
        <f>'KK-09'!I165</f>
        <v/>
      </c>
      <c r="Z98" s="813" t="str">
        <f>'KK-09'!J165</f>
        <v/>
      </c>
      <c r="AA98" s="813" t="str">
        <f>'KK-09'!K165</f>
        <v/>
      </c>
      <c r="AB98" s="837" t="str">
        <f>'KK-09'!D101</f>
        <v>NEM</v>
      </c>
      <c r="AC98" s="837">
        <f>'KK-09'!O101</f>
        <v>0</v>
      </c>
      <c r="AD98" s="837">
        <f>'KK-09'!P164</f>
        <v>0</v>
      </c>
    </row>
    <row r="99" spans="1:30" ht="16.5" x14ac:dyDescent="0.3">
      <c r="A99" s="813"/>
      <c r="B99" s="823" t="s">
        <v>598</v>
      </c>
      <c r="C99" s="823" t="str">
        <f>'KK-09'!D103</f>
        <v>NEM</v>
      </c>
      <c r="D99" s="813" t="str">
        <f>'KK-09'!C166</f>
        <v/>
      </c>
      <c r="E99" s="813" t="str">
        <f>'KK-09'!D166</f>
        <v/>
      </c>
      <c r="F99" s="813" t="str">
        <f>'KK-09'!F166</f>
        <v/>
      </c>
      <c r="G99" s="813" t="str">
        <f>'KK-09'!G166</f>
        <v/>
      </c>
      <c r="H99" s="813" t="str">
        <f>'KK-09'!H166</f>
        <v/>
      </c>
      <c r="I99" s="813" t="str">
        <f>'KK-09'!I166</f>
        <v/>
      </c>
      <c r="J99" s="813" t="str">
        <f>'KK-09'!J166</f>
        <v/>
      </c>
      <c r="K99" s="813" t="str">
        <f>'KK-09'!K166</f>
        <v/>
      </c>
      <c r="L99" s="836" t="str">
        <f>CONCATENATE('KK-09'!L61," ",'KK-09'!M61," ",'KK-09'!N61)</f>
        <v xml:space="preserve">  </v>
      </c>
      <c r="M99" s="837">
        <f>'KK-09'!M166</f>
        <v>0</v>
      </c>
      <c r="N99" s="837">
        <f>'KK-09'!N166</f>
        <v>0</v>
      </c>
      <c r="O99" s="837">
        <f>'KK-09'!O166</f>
        <v>0</v>
      </c>
      <c r="P99" s="814">
        <f>IF('KK-08-02'!$F$24="",'KK-08-01'!F34,'KK-08-02'!F34)</f>
        <v>0</v>
      </c>
      <c r="Q99" s="814">
        <f>'KK-08-03'!F34</f>
        <v>0</v>
      </c>
      <c r="R99" s="813"/>
      <c r="S99" s="813"/>
      <c r="T99" s="813"/>
      <c r="U99" s="813"/>
      <c r="V99" s="813" t="str">
        <f>IF('KK-09'!H103="IGEN","JELENTŐS kockázat","")</f>
        <v/>
      </c>
      <c r="W99" s="813" t="str">
        <f>'KK-09'!G166</f>
        <v/>
      </c>
      <c r="X99" s="813" t="str">
        <f>'KK-09'!H166</f>
        <v/>
      </c>
      <c r="Y99" s="813" t="str">
        <f>'KK-09'!I166</f>
        <v/>
      </c>
      <c r="Z99" s="813" t="str">
        <f>'KK-09'!J166</f>
        <v/>
      </c>
      <c r="AA99" s="813" t="str">
        <f>'KK-09'!K166</f>
        <v/>
      </c>
      <c r="AB99" s="837" t="str">
        <f>'KK-09'!D103</f>
        <v>NEM</v>
      </c>
      <c r="AC99" s="837">
        <f>'KK-09'!O102</f>
        <v>0</v>
      </c>
      <c r="AD99" s="837">
        <f>'KK-09'!P165</f>
        <v>0</v>
      </c>
    </row>
    <row r="100" spans="1:30" ht="16.5" x14ac:dyDescent="0.3">
      <c r="A100" s="813"/>
      <c r="B100" s="823" t="s">
        <v>599</v>
      </c>
      <c r="C100" s="823" t="str">
        <f>'KK-09'!D105</f>
        <v>NEM</v>
      </c>
      <c r="D100" s="813" t="str">
        <f>'KK-09'!C168</f>
        <v/>
      </c>
      <c r="E100" s="813" t="str">
        <f>'KK-09'!D168</f>
        <v/>
      </c>
      <c r="F100" s="813" t="str">
        <f>'KK-09'!F168</f>
        <v/>
      </c>
      <c r="G100" s="813" t="str">
        <f>'KK-09'!G168</f>
        <v/>
      </c>
      <c r="H100" s="813" t="str">
        <f>'KK-09'!H168</f>
        <v/>
      </c>
      <c r="I100" s="813" t="str">
        <f>'KK-09'!I168</f>
        <v/>
      </c>
      <c r="J100" s="813" t="str">
        <f>'KK-09'!J168</f>
        <v/>
      </c>
      <c r="K100" s="813" t="str">
        <f>'KK-09'!K168</f>
        <v/>
      </c>
      <c r="L100" s="836" t="str">
        <f>CONCATENATE('KK-09'!L62," ",'KK-09'!M62," ",'KK-09'!N62)</f>
        <v xml:space="preserve">  </v>
      </c>
      <c r="M100" s="837">
        <f>'KK-09'!M168</f>
        <v>0</v>
      </c>
      <c r="N100" s="837">
        <f>'KK-09'!N168</f>
        <v>0</v>
      </c>
      <c r="O100" s="837">
        <f>'KK-09'!O168</f>
        <v>0</v>
      </c>
      <c r="P100" s="814">
        <f>IF('KK-08-02'!$F$24="",'KK-08-01'!F35,'KK-08-02'!F35)</f>
        <v>0</v>
      </c>
      <c r="Q100" s="814">
        <f>'KK-08-03'!F35</f>
        <v>0</v>
      </c>
      <c r="R100" s="813"/>
      <c r="S100" s="813"/>
      <c r="T100" s="813"/>
      <c r="U100" s="813"/>
      <c r="V100" s="813" t="str">
        <f>IF('KK-09'!H105="IGEN","JELENTŐS kockázat","")</f>
        <v/>
      </c>
      <c r="W100" s="813" t="str">
        <f>'KK-09'!G169</f>
        <v/>
      </c>
      <c r="X100" s="813" t="str">
        <f>'KK-09'!H169</f>
        <v/>
      </c>
      <c r="Y100" s="813" t="str">
        <f>'KK-09'!I169</f>
        <v/>
      </c>
      <c r="Z100" s="813" t="str">
        <f>'KK-09'!J169</f>
        <v/>
      </c>
      <c r="AA100" s="813" t="str">
        <f>'KK-09'!K169</f>
        <v/>
      </c>
      <c r="AB100" s="837" t="str">
        <f>'KK-09'!D105</f>
        <v>NEM</v>
      </c>
      <c r="AC100" s="837">
        <f>'KK-09'!O105</f>
        <v>0</v>
      </c>
      <c r="AD100" s="837">
        <f>'KK-09'!P168</f>
        <v>0</v>
      </c>
    </row>
    <row r="101" spans="1:30" ht="16.5" x14ac:dyDescent="0.3">
      <c r="A101" s="813"/>
      <c r="B101" s="823" t="s">
        <v>600</v>
      </c>
      <c r="C101" s="823" t="str">
        <f>'KK-09'!D107</f>
        <v>NEM</v>
      </c>
      <c r="D101" s="813" t="str">
        <f>'KK-09'!C170</f>
        <v/>
      </c>
      <c r="E101" s="813" t="str">
        <f>'KK-09'!D170</f>
        <v/>
      </c>
      <c r="F101" s="813" t="str">
        <f>'KK-09'!F170</f>
        <v/>
      </c>
      <c r="G101" s="813" t="str">
        <f>'KK-09'!G170</f>
        <v/>
      </c>
      <c r="H101" s="813" t="str">
        <f>'KK-09'!H170</f>
        <v/>
      </c>
      <c r="I101" s="813" t="str">
        <f>'KK-09'!I170</f>
        <v/>
      </c>
      <c r="J101" s="813" t="str">
        <f>'KK-09'!J170</f>
        <v/>
      </c>
      <c r="K101" s="813" t="str">
        <f>'KK-09'!K170</f>
        <v/>
      </c>
      <c r="L101" s="836" t="str">
        <f>CONCATENATE('KK-09'!L63," ",'KK-09'!M63," ",'KK-09'!N63)</f>
        <v xml:space="preserve">  </v>
      </c>
      <c r="M101" s="837">
        <f>'KK-09'!M170</f>
        <v>0</v>
      </c>
      <c r="N101" s="837">
        <f>'KK-09'!N170</f>
        <v>0</v>
      </c>
      <c r="O101" s="837">
        <f>'KK-09'!O170</f>
        <v>0</v>
      </c>
      <c r="P101" s="814">
        <f>IF('KK-08-02'!$F$24="",'KK-08-01'!F36,'KK-08-02'!F36)</f>
        <v>0</v>
      </c>
      <c r="Q101" s="814">
        <f>'KK-08-03'!F36</f>
        <v>0</v>
      </c>
      <c r="R101" s="813"/>
      <c r="S101" s="813"/>
      <c r="T101" s="813"/>
      <c r="U101" s="813"/>
      <c r="V101" s="813" t="str">
        <f>IF('KK-09'!H107="IGEN","JELENTŐS kockázat","")</f>
        <v/>
      </c>
      <c r="W101" s="813" t="str">
        <f>'KK-09'!G171</f>
        <v/>
      </c>
      <c r="X101" s="813" t="str">
        <f>'KK-09'!H171</f>
        <v/>
      </c>
      <c r="Y101" s="813" t="str">
        <f>'KK-09'!I171</f>
        <v/>
      </c>
      <c r="Z101" s="813" t="str">
        <f>'KK-09'!J171</f>
        <v/>
      </c>
      <c r="AA101" s="813" t="str">
        <f>'KK-09'!K171</f>
        <v/>
      </c>
      <c r="AB101" s="837" t="str">
        <f>'KK-09'!D107</f>
        <v>NEM</v>
      </c>
      <c r="AC101" s="837">
        <f>'KK-09'!O107</f>
        <v>0</v>
      </c>
      <c r="AD101" s="837">
        <f>'KK-09'!P170</f>
        <v>0</v>
      </c>
    </row>
    <row r="102" spans="1:30" ht="16.5" x14ac:dyDescent="0.3">
      <c r="A102" s="813"/>
      <c r="B102" s="823" t="s">
        <v>601</v>
      </c>
      <c r="C102" s="823" t="str">
        <f>'KK-09'!D109</f>
        <v>NEM</v>
      </c>
      <c r="D102" s="813" t="str">
        <f>'KK-09'!C172</f>
        <v/>
      </c>
      <c r="E102" s="813" t="str">
        <f>'KK-09'!D172</f>
        <v/>
      </c>
      <c r="F102" s="813" t="str">
        <f>'KK-09'!F172</f>
        <v/>
      </c>
      <c r="G102" s="813" t="str">
        <f>'KK-09'!G172</f>
        <v/>
      </c>
      <c r="H102" s="813" t="str">
        <f>'KK-09'!H172</f>
        <v/>
      </c>
      <c r="I102" s="813" t="str">
        <f>'KK-09'!I172</f>
        <v/>
      </c>
      <c r="J102" s="813" t="str">
        <f>'KK-09'!J172</f>
        <v/>
      </c>
      <c r="K102" s="813" t="str">
        <f>'KK-09'!K172</f>
        <v/>
      </c>
      <c r="L102" s="836" t="str">
        <f>CONCATENATE('KK-09'!L64," ",'KK-09'!M64," ",'KK-09'!N64)</f>
        <v xml:space="preserve">  </v>
      </c>
      <c r="M102" s="837">
        <f>'KK-09'!M172</f>
        <v>0</v>
      </c>
      <c r="N102" s="837">
        <f>'KK-09'!N172</f>
        <v>0</v>
      </c>
      <c r="O102" s="837">
        <f>'KK-09'!O172</f>
        <v>0</v>
      </c>
      <c r="P102" s="814">
        <f>IF('KK-08-02'!$F$24="",'KK-08-01'!F37,'KK-08-02'!F37)</f>
        <v>0</v>
      </c>
      <c r="Q102" s="814">
        <f>'KK-08-03'!F37</f>
        <v>0</v>
      </c>
      <c r="R102" s="813"/>
      <c r="S102" s="813"/>
      <c r="T102" s="813"/>
      <c r="U102" s="813"/>
      <c r="V102" s="813" t="str">
        <f>IF('KK-09'!H109="IGEN","JELENTŐS kockázat","")</f>
        <v/>
      </c>
      <c r="W102" s="813" t="str">
        <f>'KK-09'!G173</f>
        <v/>
      </c>
      <c r="X102" s="813" t="str">
        <f>'KK-09'!H173</f>
        <v/>
      </c>
      <c r="Y102" s="813" t="str">
        <f>'KK-09'!I173</f>
        <v/>
      </c>
      <c r="Z102" s="813" t="str">
        <f>'KK-09'!J173</f>
        <v/>
      </c>
      <c r="AA102" s="813" t="str">
        <f>'KK-09'!K173</f>
        <v/>
      </c>
      <c r="AB102" s="837" t="str">
        <f>'KK-09'!D109</f>
        <v>NEM</v>
      </c>
      <c r="AC102" s="837">
        <f>'KK-09'!O109</f>
        <v>0</v>
      </c>
      <c r="AD102" s="837">
        <f>'KK-09'!P172</f>
        <v>0</v>
      </c>
    </row>
    <row r="103" spans="1:30" ht="16.5" x14ac:dyDescent="0.3">
      <c r="A103" s="813"/>
      <c r="B103" s="823" t="s">
        <v>602</v>
      </c>
      <c r="C103" s="823" t="str">
        <f>'KK-09'!D111</f>
        <v>NEM</v>
      </c>
      <c r="D103" s="813" t="str">
        <f>'KK-09'!C174</f>
        <v/>
      </c>
      <c r="E103" s="813" t="str">
        <f>'KK-09'!D174</f>
        <v/>
      </c>
      <c r="F103" s="813" t="str">
        <f>'KK-09'!F174</f>
        <v/>
      </c>
      <c r="G103" s="813" t="str">
        <f>'KK-09'!G174</f>
        <v/>
      </c>
      <c r="H103" s="813" t="str">
        <f>'KK-09'!H174</f>
        <v/>
      </c>
      <c r="I103" s="813" t="str">
        <f>'KK-09'!I174</f>
        <v/>
      </c>
      <c r="J103" s="813" t="str">
        <f>'KK-09'!J174</f>
        <v/>
      </c>
      <c r="K103" s="813" t="str">
        <f>'KK-09'!K174</f>
        <v/>
      </c>
      <c r="L103" s="836" t="str">
        <f>CONCATENATE('KK-09'!L65," ",'KK-09'!M65," ",'KK-09'!N65)</f>
        <v xml:space="preserve">  </v>
      </c>
      <c r="M103" s="837">
        <f>'KK-09'!M174</f>
        <v>0</v>
      </c>
      <c r="N103" s="837">
        <f>'KK-09'!N174</f>
        <v>0</v>
      </c>
      <c r="O103" s="837">
        <f>'KK-09'!O174</f>
        <v>0</v>
      </c>
      <c r="P103" s="814">
        <f>IF('KK-08-02'!$F$24="",'KK-08-01'!F38,'KK-08-02'!F38)</f>
        <v>0</v>
      </c>
      <c r="Q103" s="814">
        <f>'KK-08-03'!F38</f>
        <v>0</v>
      </c>
      <c r="R103" s="813"/>
      <c r="S103" s="813"/>
      <c r="T103" s="813"/>
      <c r="U103" s="813"/>
      <c r="V103" s="813" t="str">
        <f>IF('KK-09'!H111="IGEN","JELENTŐS kockázat","")</f>
        <v/>
      </c>
      <c r="W103" s="813" t="str">
        <f>'KK-09'!G175</f>
        <v/>
      </c>
      <c r="X103" s="813" t="str">
        <f>'KK-09'!H175</f>
        <v/>
      </c>
      <c r="Y103" s="813" t="str">
        <f>'KK-09'!I175</f>
        <v/>
      </c>
      <c r="Z103" s="813" t="str">
        <f>'KK-09'!J175</f>
        <v/>
      </c>
      <c r="AA103" s="813" t="str">
        <f>'KK-09'!K175</f>
        <v/>
      </c>
      <c r="AB103" s="837" t="str">
        <f>'KK-09'!D111</f>
        <v>NEM</v>
      </c>
      <c r="AC103" s="837">
        <f>'KK-09'!O111</f>
        <v>0</v>
      </c>
      <c r="AD103" s="837">
        <f>'KK-09'!P174</f>
        <v>0</v>
      </c>
    </row>
    <row r="104" spans="1:30" ht="16.5" x14ac:dyDescent="0.3">
      <c r="A104" s="813"/>
      <c r="B104" s="823" t="s">
        <v>144</v>
      </c>
      <c r="C104" s="823" t="str">
        <f>'KK-09'!D113</f>
        <v>NEM</v>
      </c>
      <c r="D104" s="813" t="str">
        <f>'KK-09'!C176</f>
        <v/>
      </c>
      <c r="E104" s="813" t="str">
        <f>'KK-09'!D176</f>
        <v/>
      </c>
      <c r="F104" s="813" t="str">
        <f>'KK-09'!F176</f>
        <v/>
      </c>
      <c r="G104" s="813" t="str">
        <f>'KK-09'!G176</f>
        <v/>
      </c>
      <c r="H104" s="813" t="str">
        <f>'KK-09'!H176</f>
        <v/>
      </c>
      <c r="I104" s="813" t="str">
        <f>'KK-09'!I176</f>
        <v/>
      </c>
      <c r="J104" s="813" t="str">
        <f>'KK-09'!J176</f>
        <v/>
      </c>
      <c r="K104" s="813" t="str">
        <f>'KK-09'!K176</f>
        <v/>
      </c>
      <c r="L104" s="836" t="str">
        <f>CONCATENATE('KK-09'!L66," ",'KK-09'!M66," ",'KK-09'!N66)</f>
        <v xml:space="preserve">  </v>
      </c>
      <c r="M104" s="837">
        <f>'KK-09'!M176</f>
        <v>0</v>
      </c>
      <c r="N104" s="837">
        <f>'KK-09'!N176</f>
        <v>0</v>
      </c>
      <c r="O104" s="837">
        <f>'KK-09'!O176</f>
        <v>0</v>
      </c>
      <c r="P104" s="814">
        <f>IF('KK-08-02'!$F$24="",'KK-08-01'!F39,'KK-08-02'!F39)</f>
        <v>0</v>
      </c>
      <c r="Q104" s="814">
        <f>'KK-08-03'!F39</f>
        <v>0</v>
      </c>
      <c r="R104" s="813"/>
      <c r="S104" s="813"/>
      <c r="T104" s="813"/>
      <c r="U104" s="813"/>
      <c r="V104" s="813" t="str">
        <f>IF('KK-09'!H113="IGEN","JELENTŐS kockázat","")</f>
        <v/>
      </c>
      <c r="W104" s="813" t="str">
        <f>'KK-09'!G177</f>
        <v/>
      </c>
      <c r="X104" s="813" t="str">
        <f>'KK-09'!H177</f>
        <v/>
      </c>
      <c r="Y104" s="813" t="str">
        <f>'KK-09'!I177</f>
        <v/>
      </c>
      <c r="Z104" s="813" t="str">
        <f>'KK-09'!J177</f>
        <v/>
      </c>
      <c r="AA104" s="813" t="str">
        <f>'KK-09'!K177</f>
        <v/>
      </c>
      <c r="AB104" s="837" t="str">
        <f>'KK-09'!D113</f>
        <v>NEM</v>
      </c>
      <c r="AC104" s="837">
        <f>'KK-09'!O113</f>
        <v>0</v>
      </c>
      <c r="AD104" s="837">
        <f>'KK-09'!P176</f>
        <v>0</v>
      </c>
    </row>
    <row r="105" spans="1:30" ht="16.5" x14ac:dyDescent="0.3">
      <c r="A105" s="813"/>
      <c r="B105" s="823" t="s">
        <v>603</v>
      </c>
      <c r="C105" s="823" t="str">
        <f>'KK-09'!D115</f>
        <v>NEM</v>
      </c>
      <c r="D105" s="813" t="str">
        <f>'KK-09'!C178</f>
        <v/>
      </c>
      <c r="E105" s="813" t="str">
        <f>'KK-09'!D178</f>
        <v/>
      </c>
      <c r="F105" s="813" t="str">
        <f>'KK-09'!F178</f>
        <v/>
      </c>
      <c r="G105" s="813" t="str">
        <f>'KK-09'!G178</f>
        <v/>
      </c>
      <c r="H105" s="813" t="str">
        <f>'KK-09'!H178</f>
        <v/>
      </c>
      <c r="I105" s="813" t="str">
        <f>'KK-09'!I178</f>
        <v/>
      </c>
      <c r="J105" s="813" t="str">
        <f>'KK-09'!J178</f>
        <v/>
      </c>
      <c r="K105" s="813" t="str">
        <f>'KK-09'!K178</f>
        <v/>
      </c>
      <c r="L105" s="836" t="str">
        <f>CONCATENATE('KK-09'!L67," ",'KK-09'!M67," ",'KK-09'!N67)</f>
        <v xml:space="preserve">  </v>
      </c>
      <c r="M105" s="837">
        <f>'KK-09'!M178</f>
        <v>0</v>
      </c>
      <c r="N105" s="837">
        <f>'KK-09'!N178</f>
        <v>0</v>
      </c>
      <c r="O105" s="837">
        <f>'KK-09'!O178</f>
        <v>0</v>
      </c>
      <c r="P105" s="814">
        <f>IF('KK-08-02'!$F$24="",'KK-08-01'!F40,'KK-08-02'!F40)</f>
        <v>0</v>
      </c>
      <c r="Q105" s="814">
        <f>'KK-08-03'!F40</f>
        <v>0</v>
      </c>
      <c r="R105" s="813"/>
      <c r="S105" s="813"/>
      <c r="T105" s="813"/>
      <c r="U105" s="813"/>
      <c r="V105" s="813" t="str">
        <f>IF('KK-09'!H115="IGEN","JELENTŐS kockázat","")</f>
        <v/>
      </c>
      <c r="W105" s="813" t="str">
        <f>'KK-09'!G179</f>
        <v/>
      </c>
      <c r="X105" s="813" t="str">
        <f>'KK-09'!H179</f>
        <v/>
      </c>
      <c r="Y105" s="813" t="str">
        <f>'KK-09'!I179</f>
        <v/>
      </c>
      <c r="Z105" s="813" t="str">
        <f>'KK-09'!J179</f>
        <v/>
      </c>
      <c r="AA105" s="813" t="str">
        <f>'KK-09'!K179</f>
        <v/>
      </c>
      <c r="AB105" s="837" t="str">
        <f>'KK-09'!D115</f>
        <v>NEM</v>
      </c>
      <c r="AC105" s="837">
        <f>'KK-09'!O115</f>
        <v>0</v>
      </c>
      <c r="AD105" s="837">
        <f>'KK-09'!P178</f>
        <v>0</v>
      </c>
    </row>
    <row r="106" spans="1:30" ht="16.5" x14ac:dyDescent="0.3">
      <c r="A106" s="813"/>
      <c r="B106" s="823" t="s">
        <v>604</v>
      </c>
      <c r="C106" s="823" t="str">
        <f>'KK-09'!D117</f>
        <v>NEM</v>
      </c>
      <c r="D106" s="813" t="str">
        <f>'KK-09'!C180</f>
        <v/>
      </c>
      <c r="E106" s="813" t="str">
        <f>'KK-09'!D180</f>
        <v/>
      </c>
      <c r="F106" s="813" t="str">
        <f>'KK-09'!F180</f>
        <v/>
      </c>
      <c r="G106" s="813" t="str">
        <f>'KK-09'!G180</f>
        <v/>
      </c>
      <c r="H106" s="813" t="str">
        <f>'KK-09'!H180</f>
        <v/>
      </c>
      <c r="I106" s="813" t="str">
        <f>'KK-09'!I180</f>
        <v/>
      </c>
      <c r="J106" s="813" t="str">
        <f>'KK-09'!J180</f>
        <v/>
      </c>
      <c r="K106" s="813" t="str">
        <f>'KK-09'!K180</f>
        <v/>
      </c>
      <c r="L106" s="836" t="str">
        <f>CONCATENATE('KK-09'!L68," ",'KK-09'!M68," ",'KK-09'!N68)</f>
        <v xml:space="preserve">  </v>
      </c>
      <c r="M106" s="837">
        <f>'KK-09'!M180</f>
        <v>0</v>
      </c>
      <c r="N106" s="837">
        <f>'KK-09'!N180</f>
        <v>0</v>
      </c>
      <c r="O106" s="837">
        <f>'KK-09'!O180</f>
        <v>0</v>
      </c>
      <c r="P106" s="814">
        <f>IF('KK-08-02'!$F$24="",'KK-08-01'!F41,'KK-08-02'!F41)</f>
        <v>0</v>
      </c>
      <c r="Q106" s="814">
        <f>'KK-08-03'!F41</f>
        <v>0</v>
      </c>
      <c r="R106" s="813"/>
      <c r="S106" s="813"/>
      <c r="T106" s="813"/>
      <c r="U106" s="813"/>
      <c r="V106" s="813" t="str">
        <f>IF('KK-09'!H117="IGEN","JELENTŐS kockázat","")</f>
        <v/>
      </c>
      <c r="W106" s="813" t="str">
        <f>'KK-09'!G181</f>
        <v/>
      </c>
      <c r="X106" s="813" t="str">
        <f>'KK-09'!H181</f>
        <v/>
      </c>
      <c r="Y106" s="813" t="str">
        <f>'KK-09'!I181</f>
        <v/>
      </c>
      <c r="Z106" s="813" t="str">
        <f>'KK-09'!J181</f>
        <v/>
      </c>
      <c r="AA106" s="813" t="str">
        <f>'KK-09'!K181</f>
        <v/>
      </c>
      <c r="AB106" s="837" t="str">
        <f>'KK-09'!D117</f>
        <v>NEM</v>
      </c>
      <c r="AC106" s="837">
        <f>'KK-09'!O117</f>
        <v>0</v>
      </c>
      <c r="AD106" s="837">
        <f>'KK-09'!P180</f>
        <v>0</v>
      </c>
    </row>
    <row r="107" spans="1:30" ht="16.5" x14ac:dyDescent="0.3">
      <c r="A107" s="813"/>
      <c r="B107" s="823" t="s">
        <v>605</v>
      </c>
      <c r="C107" s="823" t="str">
        <f>'KK-09'!D119</f>
        <v>NEM</v>
      </c>
      <c r="D107" s="813" t="str">
        <f>'KK-09'!C182</f>
        <v/>
      </c>
      <c r="E107" s="813" t="str">
        <f>'KK-09'!D182</f>
        <v/>
      </c>
      <c r="F107" s="813" t="str">
        <f>'KK-09'!F182</f>
        <v/>
      </c>
      <c r="G107" s="813" t="str">
        <f>'KK-09'!G182</f>
        <v/>
      </c>
      <c r="H107" s="813" t="str">
        <f>'KK-09'!H182</f>
        <v/>
      </c>
      <c r="I107" s="813" t="str">
        <f>'KK-09'!I182</f>
        <v/>
      </c>
      <c r="J107" s="813" t="str">
        <f>'KK-09'!J182</f>
        <v/>
      </c>
      <c r="K107" s="813" t="str">
        <f>'KK-09'!K182</f>
        <v/>
      </c>
      <c r="L107" s="836" t="str">
        <f>CONCATENATE('KK-09'!L69," ",'KK-09'!M69," ",'KK-09'!N69)</f>
        <v xml:space="preserve">  </v>
      </c>
      <c r="M107" s="837">
        <f>'KK-09'!M182</f>
        <v>0</v>
      </c>
      <c r="N107" s="837">
        <f>'KK-09'!N182</f>
        <v>0</v>
      </c>
      <c r="O107" s="837">
        <f>'KK-09'!O182</f>
        <v>0</v>
      </c>
      <c r="P107" s="814">
        <f>IF('KK-08-02'!$F$24="",'KK-08-01'!F42,'KK-08-02'!F42)</f>
        <v>0</v>
      </c>
      <c r="Q107" s="814">
        <f>'KK-08-03'!F42</f>
        <v>0</v>
      </c>
      <c r="R107" s="813"/>
      <c r="S107" s="813"/>
      <c r="T107" s="813"/>
      <c r="U107" s="813"/>
      <c r="V107" s="813" t="str">
        <f>IF('KK-09'!H119="IGEN","JELENTŐS kockázat","")</f>
        <v/>
      </c>
      <c r="W107" s="813" t="str">
        <f>'KK-09'!G183</f>
        <v/>
      </c>
      <c r="X107" s="813" t="str">
        <f>'KK-09'!H183</f>
        <v/>
      </c>
      <c r="Y107" s="813" t="str">
        <f>'KK-09'!I183</f>
        <v/>
      </c>
      <c r="Z107" s="813" t="str">
        <f>'KK-09'!J183</f>
        <v/>
      </c>
      <c r="AA107" s="813" t="str">
        <f>'KK-09'!K183</f>
        <v/>
      </c>
      <c r="AB107" s="837" t="str">
        <f>'KK-09'!D119</f>
        <v>NEM</v>
      </c>
      <c r="AC107" s="837">
        <f>'KK-09'!O119</f>
        <v>0</v>
      </c>
      <c r="AD107" s="837">
        <f>'KK-09'!P182</f>
        <v>0</v>
      </c>
    </row>
    <row r="108" spans="1:30" ht="16.5" x14ac:dyDescent="0.3">
      <c r="A108" s="813"/>
      <c r="B108" s="823" t="s">
        <v>606</v>
      </c>
      <c r="C108" s="823" t="str">
        <f>'KK-09'!D121</f>
        <v>NEM</v>
      </c>
      <c r="D108" s="813" t="str">
        <f>'KK-09'!C184</f>
        <v/>
      </c>
      <c r="E108" s="813" t="str">
        <f>'KK-09'!D184</f>
        <v/>
      </c>
      <c r="F108" s="813" t="str">
        <f>'KK-09'!F184</f>
        <v/>
      </c>
      <c r="G108" s="813" t="str">
        <f>'KK-09'!G184</f>
        <v/>
      </c>
      <c r="H108" s="813" t="str">
        <f>'KK-09'!H184</f>
        <v/>
      </c>
      <c r="I108" s="813" t="str">
        <f>'KK-09'!I184</f>
        <v/>
      </c>
      <c r="J108" s="813" t="str">
        <f>'KK-09'!J184</f>
        <v/>
      </c>
      <c r="K108" s="813" t="str">
        <f>'KK-09'!K184</f>
        <v/>
      </c>
      <c r="L108" s="836" t="str">
        <f>CONCATENATE('KK-09'!L70," ",'KK-09'!M70," ",'KK-09'!N70)</f>
        <v xml:space="preserve">  </v>
      </c>
      <c r="M108" s="837">
        <f>'KK-09'!M184</f>
        <v>0</v>
      </c>
      <c r="N108" s="837">
        <f>'KK-09'!N184</f>
        <v>0</v>
      </c>
      <c r="O108" s="837">
        <f>'KK-09'!O184</f>
        <v>0</v>
      </c>
      <c r="P108" s="814">
        <f>IF('KK-08-02'!$F$24="",'KK-08-01'!F43,'KK-08-02'!F43)</f>
        <v>0</v>
      </c>
      <c r="Q108" s="814">
        <f>'KK-08-03'!F43</f>
        <v>0</v>
      </c>
      <c r="R108" s="813"/>
      <c r="S108" s="813"/>
      <c r="T108" s="813"/>
      <c r="U108" s="813"/>
      <c r="V108" s="813" t="str">
        <f>IF('KK-09'!H121="IGEN","JELENTŐS kockázat","")</f>
        <v/>
      </c>
      <c r="W108" s="813" t="str">
        <f>'KK-09'!G185</f>
        <v/>
      </c>
      <c r="X108" s="813" t="str">
        <f>'KK-09'!H185</f>
        <v/>
      </c>
      <c r="Y108" s="813" t="str">
        <f>'KK-09'!I185</f>
        <v/>
      </c>
      <c r="Z108" s="813" t="str">
        <f>'KK-09'!J185</f>
        <v/>
      </c>
      <c r="AA108" s="813" t="str">
        <f>'KK-09'!K185</f>
        <v/>
      </c>
      <c r="AB108" s="837" t="str">
        <f>'KK-09'!D121</f>
        <v>NEM</v>
      </c>
      <c r="AC108" s="837">
        <f>'KK-09'!O121</f>
        <v>0</v>
      </c>
      <c r="AD108" s="837">
        <f>'KK-09'!P184</f>
        <v>0</v>
      </c>
    </row>
    <row r="109" spans="1:30" ht="16.5" x14ac:dyDescent="0.3">
      <c r="A109" s="813"/>
      <c r="B109" s="823" t="s">
        <v>607</v>
      </c>
      <c r="C109" s="823" t="str">
        <f>'KK-09'!D123</f>
        <v>NEM</v>
      </c>
      <c r="D109" s="813" t="str">
        <f>'KK-09'!C186</f>
        <v/>
      </c>
      <c r="E109" s="813" t="str">
        <f>'KK-09'!D186</f>
        <v/>
      </c>
      <c r="F109" s="813" t="str">
        <f>'KK-09'!F186</f>
        <v/>
      </c>
      <c r="G109" s="813" t="str">
        <f>'KK-09'!G186</f>
        <v/>
      </c>
      <c r="H109" s="813" t="str">
        <f>'KK-09'!H186</f>
        <v/>
      </c>
      <c r="I109" s="813" t="str">
        <f>'KK-09'!I186</f>
        <v/>
      </c>
      <c r="J109" s="813" t="str">
        <f>'KK-09'!J186</f>
        <v/>
      </c>
      <c r="K109" s="813" t="str">
        <f>'KK-09'!K186</f>
        <v/>
      </c>
      <c r="L109" s="836" t="str">
        <f>CONCATENATE('KK-09'!L71," ",'KK-09'!M71," ",'KK-09'!N71)</f>
        <v xml:space="preserve">  </v>
      </c>
      <c r="M109" s="837">
        <f>'KK-09'!M186</f>
        <v>0</v>
      </c>
      <c r="N109" s="837">
        <f>'KK-09'!N186</f>
        <v>0</v>
      </c>
      <c r="O109" s="837">
        <f>'KK-09'!O186</f>
        <v>0</v>
      </c>
      <c r="P109" s="814">
        <f>IF('KK-08-02'!$F$24="",'KK-08-01'!F44,'KK-08-02'!F44)</f>
        <v>0</v>
      </c>
      <c r="Q109" s="814">
        <f>'KK-08-03'!F44</f>
        <v>0</v>
      </c>
      <c r="R109" s="813"/>
      <c r="S109" s="813"/>
      <c r="T109" s="813"/>
      <c r="U109" s="813"/>
      <c r="V109" s="813" t="str">
        <f>IF('KK-09'!H123="IGEN","JELENTŐS kockázat","")</f>
        <v/>
      </c>
      <c r="W109" s="813" t="str">
        <f>'KK-09'!G187</f>
        <v/>
      </c>
      <c r="X109" s="813" t="str">
        <f>'KK-09'!H187</f>
        <v/>
      </c>
      <c r="Y109" s="813" t="str">
        <f>'KK-09'!I187</f>
        <v/>
      </c>
      <c r="Z109" s="813" t="str">
        <f>'KK-09'!J187</f>
        <v/>
      </c>
      <c r="AA109" s="813" t="str">
        <f>'KK-09'!K187</f>
        <v/>
      </c>
      <c r="AB109" s="837" t="str">
        <f>'KK-09'!D123</f>
        <v>NEM</v>
      </c>
      <c r="AC109" s="837">
        <f>'KK-09'!O123</f>
        <v>0</v>
      </c>
      <c r="AD109" s="837">
        <f>'KK-09'!P186</f>
        <v>0</v>
      </c>
    </row>
    <row r="110" spans="1:30" ht="16.5" x14ac:dyDescent="0.3">
      <c r="A110" s="813"/>
      <c r="B110" s="823" t="s">
        <v>608</v>
      </c>
      <c r="C110" s="823" t="str">
        <f>'KK-09'!D125</f>
        <v>NEM</v>
      </c>
      <c r="D110" s="813" t="str">
        <f>'KK-09'!C188</f>
        <v/>
      </c>
      <c r="E110" s="813" t="str">
        <f>'KK-09'!D188</f>
        <v/>
      </c>
      <c r="F110" s="813" t="str">
        <f>'KK-09'!F188</f>
        <v/>
      </c>
      <c r="G110" s="813" t="str">
        <f>'KK-09'!G188</f>
        <v/>
      </c>
      <c r="H110" s="813" t="str">
        <f>'KK-09'!H188</f>
        <v/>
      </c>
      <c r="I110" s="813" t="str">
        <f>'KK-09'!I188</f>
        <v/>
      </c>
      <c r="J110" s="813" t="str">
        <f>'KK-09'!J188</f>
        <v/>
      </c>
      <c r="K110" s="813" t="str">
        <f>'KK-09'!K188</f>
        <v/>
      </c>
      <c r="L110" s="836" t="str">
        <f>CONCATENATE('KK-09'!L72," ",'KK-09'!M72," ",'KK-09'!N72)</f>
        <v xml:space="preserve">  </v>
      </c>
      <c r="M110" s="837">
        <f>'KK-09'!M188</f>
        <v>0</v>
      </c>
      <c r="N110" s="837">
        <f>'KK-09'!N188</f>
        <v>0</v>
      </c>
      <c r="O110" s="837">
        <f>'KK-09'!O188</f>
        <v>0</v>
      </c>
      <c r="P110" s="814">
        <f>IF('KK-08-02'!$F$24="",'KK-08-01'!F45,'KK-08-02'!F45)</f>
        <v>0</v>
      </c>
      <c r="Q110" s="814">
        <f>'KK-08-03'!F45</f>
        <v>0</v>
      </c>
      <c r="R110" s="813"/>
      <c r="S110" s="813"/>
      <c r="T110" s="813"/>
      <c r="U110" s="813"/>
      <c r="V110" s="813" t="str">
        <f>IF('KK-09'!H125="IGEN","JELENTŐS kockázat","")</f>
        <v/>
      </c>
      <c r="W110" s="813" t="str">
        <f>'KK-09'!G189</f>
        <v/>
      </c>
      <c r="X110" s="813" t="str">
        <f>'KK-09'!H189</f>
        <v/>
      </c>
      <c r="Y110" s="813" t="str">
        <f>'KK-09'!I189</f>
        <v/>
      </c>
      <c r="Z110" s="813" t="str">
        <f>'KK-09'!J189</f>
        <v/>
      </c>
      <c r="AA110" s="813" t="str">
        <f>'KK-09'!K189</f>
        <v/>
      </c>
      <c r="AB110" s="837" t="str">
        <f>'KK-09'!D125</f>
        <v>NEM</v>
      </c>
      <c r="AC110" s="837">
        <f>'KK-09'!O125</f>
        <v>0</v>
      </c>
      <c r="AD110" s="837">
        <f>'KK-09'!P188</f>
        <v>0</v>
      </c>
    </row>
    <row r="111" spans="1:30" ht="16.5" x14ac:dyDescent="0.3">
      <c r="A111" s="813"/>
      <c r="B111" s="823" t="s">
        <v>609</v>
      </c>
      <c r="C111" s="823" t="str">
        <f>'KK-09'!D127</f>
        <v>NEM</v>
      </c>
      <c r="D111" s="813" t="str">
        <f>'KK-09'!C190</f>
        <v/>
      </c>
      <c r="E111" s="813" t="str">
        <f>'KK-09'!D190</f>
        <v/>
      </c>
      <c r="F111" s="813" t="str">
        <f>'KK-09'!F190</f>
        <v/>
      </c>
      <c r="G111" s="813" t="str">
        <f>'KK-09'!G190</f>
        <v/>
      </c>
      <c r="H111" s="813" t="str">
        <f>'KK-09'!H190</f>
        <v/>
      </c>
      <c r="I111" s="813" t="str">
        <f>'KK-09'!I190</f>
        <v/>
      </c>
      <c r="J111" s="813" t="str">
        <f>'KK-09'!J190</f>
        <v/>
      </c>
      <c r="K111" s="813" t="str">
        <f>'KK-09'!K190</f>
        <v/>
      </c>
      <c r="L111" s="836" t="str">
        <f>CONCATENATE('KK-09'!L73," ",'KK-09'!M73," ",'KK-09'!N73)</f>
        <v xml:space="preserve">  </v>
      </c>
      <c r="M111" s="837">
        <f>'KK-09'!M190</f>
        <v>0</v>
      </c>
      <c r="N111" s="837">
        <f>'KK-09'!N190</f>
        <v>0</v>
      </c>
      <c r="O111" s="837">
        <f>'KK-09'!O190</f>
        <v>0</v>
      </c>
      <c r="P111" s="814">
        <f>IF('KK-08-02'!$F$24="",'KK-08-01'!F46,'KK-08-02'!F46)</f>
        <v>0</v>
      </c>
      <c r="Q111" s="814">
        <f>'KK-08-03'!F46</f>
        <v>0</v>
      </c>
      <c r="R111" s="813"/>
      <c r="S111" s="813"/>
      <c r="T111" s="813"/>
      <c r="U111" s="813"/>
      <c r="V111" s="813" t="str">
        <f>IF('KK-09'!H127="IGEN","JELENTŐS kockázat","")</f>
        <v/>
      </c>
      <c r="W111" s="813" t="str">
        <f>'KK-09'!G191</f>
        <v/>
      </c>
      <c r="X111" s="813" t="str">
        <f>'KK-09'!H191</f>
        <v/>
      </c>
      <c r="Y111" s="813" t="str">
        <f>'KK-09'!I191</f>
        <v/>
      </c>
      <c r="Z111" s="813" t="str">
        <f>'KK-09'!J191</f>
        <v/>
      </c>
      <c r="AA111" s="813" t="str">
        <f>'KK-09'!K191</f>
        <v/>
      </c>
      <c r="AB111" s="837" t="str">
        <f>'KK-09'!D127</f>
        <v>NEM</v>
      </c>
      <c r="AC111" s="837">
        <f>'KK-09'!O127</f>
        <v>0</v>
      </c>
      <c r="AD111" s="837">
        <f>'KK-09'!P190</f>
        <v>0</v>
      </c>
    </row>
    <row r="112" spans="1:30" ht="16.5" x14ac:dyDescent="0.3">
      <c r="A112" s="813"/>
      <c r="B112" s="823" t="s">
        <v>610</v>
      </c>
      <c r="C112" s="823" t="str">
        <f>'KK-09'!D129</f>
        <v>NEM</v>
      </c>
      <c r="D112" s="813" t="str">
        <f>'KK-09'!C192</f>
        <v/>
      </c>
      <c r="E112" s="813" t="str">
        <f>'KK-09'!D192</f>
        <v/>
      </c>
      <c r="F112" s="813" t="str">
        <f>'KK-09'!F192</f>
        <v/>
      </c>
      <c r="G112" s="813" t="str">
        <f>'KK-09'!G192</f>
        <v/>
      </c>
      <c r="H112" s="813" t="str">
        <f>'KK-09'!H192</f>
        <v/>
      </c>
      <c r="I112" s="813" t="str">
        <f>'KK-09'!I192</f>
        <v/>
      </c>
      <c r="J112" s="813" t="str">
        <f>'KK-09'!J192</f>
        <v/>
      </c>
      <c r="K112" s="813" t="str">
        <f>'KK-09'!K192</f>
        <v/>
      </c>
      <c r="L112" s="836" t="str">
        <f>CONCATENATE('KK-09'!L74," ",'KK-09'!M74," ",'KK-09'!N74)</f>
        <v xml:space="preserve">  </v>
      </c>
      <c r="M112" s="837">
        <f>'KK-09'!M192</f>
        <v>0</v>
      </c>
      <c r="N112" s="837">
        <f>'KK-09'!N192</f>
        <v>0</v>
      </c>
      <c r="O112" s="837">
        <f>'KK-09'!O192</f>
        <v>0</v>
      </c>
      <c r="P112" s="814">
        <f>IF('KK-08-02'!$F$24="",'KK-08-01'!F47,'KK-08-02'!F47)</f>
        <v>0</v>
      </c>
      <c r="Q112" s="814">
        <f>'KK-08-03'!F47</f>
        <v>0</v>
      </c>
      <c r="R112" s="813"/>
      <c r="S112" s="813"/>
      <c r="T112" s="813"/>
      <c r="U112" s="813"/>
      <c r="V112" s="813" t="str">
        <f>IF('KK-09'!H129="IGEN","JELENTŐS kockázat","")</f>
        <v/>
      </c>
      <c r="W112" s="813" t="str">
        <f>'KK-09'!G193</f>
        <v/>
      </c>
      <c r="X112" s="813" t="str">
        <f>'KK-09'!H193</f>
        <v/>
      </c>
      <c r="Y112" s="813" t="str">
        <f>'KK-09'!I193</f>
        <v/>
      </c>
      <c r="Z112" s="813" t="str">
        <f>'KK-09'!J193</f>
        <v/>
      </c>
      <c r="AA112" s="813" t="str">
        <f>'KK-09'!K193</f>
        <v/>
      </c>
      <c r="AB112" s="837" t="str">
        <f>'KK-09'!D129</f>
        <v>NEM</v>
      </c>
      <c r="AC112" s="837">
        <f>'KK-09'!O129</f>
        <v>0</v>
      </c>
      <c r="AD112" s="837">
        <f>'KK-09'!P192</f>
        <v>0</v>
      </c>
    </row>
    <row r="113" spans="1:30" ht="16.5" x14ac:dyDescent="0.3">
      <c r="A113" s="813"/>
      <c r="B113" s="823" t="s">
        <v>611</v>
      </c>
      <c r="C113" s="823" t="str">
        <f>'KK-09'!D131</f>
        <v>NEM</v>
      </c>
      <c r="D113" s="813" t="str">
        <f>'KK-09'!C194</f>
        <v/>
      </c>
      <c r="E113" s="813" t="str">
        <f>'KK-09'!D194</f>
        <v/>
      </c>
      <c r="F113" s="813" t="str">
        <f>'KK-09'!F194</f>
        <v/>
      </c>
      <c r="G113" s="813" t="str">
        <f>'KK-09'!G194</f>
        <v/>
      </c>
      <c r="H113" s="813" t="str">
        <f>'KK-09'!H194</f>
        <v/>
      </c>
      <c r="I113" s="813" t="str">
        <f>'KK-09'!I194</f>
        <v/>
      </c>
      <c r="J113" s="813" t="str">
        <f>'KK-09'!J194</f>
        <v/>
      </c>
      <c r="K113" s="813" t="str">
        <f>'KK-09'!K194</f>
        <v/>
      </c>
      <c r="L113" s="836" t="str">
        <f>CONCATENATE('KK-09'!L75," ",'KK-09'!M75," ",'KK-09'!N75)</f>
        <v xml:space="preserve">  </v>
      </c>
      <c r="M113" s="837">
        <f>'KK-09'!M194</f>
        <v>0</v>
      </c>
      <c r="N113" s="837">
        <f>'KK-09'!N194</f>
        <v>0</v>
      </c>
      <c r="O113" s="837">
        <f>'KK-09'!O194</f>
        <v>0</v>
      </c>
      <c r="P113" s="814">
        <f>IF('KK-08-02'!$F$24="",'KK-08-01'!F48,'KK-08-02'!F48)</f>
        <v>0</v>
      </c>
      <c r="Q113" s="814">
        <f>'KK-08-03'!F48</f>
        <v>0</v>
      </c>
      <c r="R113" s="813"/>
      <c r="S113" s="813"/>
      <c r="T113" s="813"/>
      <c r="U113" s="813"/>
      <c r="V113" s="813" t="str">
        <f>IF('KK-09'!H131="IGEN","JELENTŐS kockázat","")</f>
        <v/>
      </c>
      <c r="W113" s="813" t="str">
        <f>'KK-09'!G195</f>
        <v/>
      </c>
      <c r="X113" s="813" t="str">
        <f>'KK-09'!H195</f>
        <v/>
      </c>
      <c r="Y113" s="813" t="str">
        <f>'KK-09'!I195</f>
        <v/>
      </c>
      <c r="Z113" s="813" t="str">
        <f>'KK-09'!J195</f>
        <v/>
      </c>
      <c r="AA113" s="813" t="str">
        <f>'KK-09'!K195</f>
        <v/>
      </c>
      <c r="AB113" s="837" t="str">
        <f>'KK-09'!D131</f>
        <v>NEM</v>
      </c>
      <c r="AC113" s="837">
        <f>'KK-09'!O131</f>
        <v>0</v>
      </c>
      <c r="AD113" s="837">
        <f>'KK-09'!P194</f>
        <v>0</v>
      </c>
    </row>
    <row r="114" spans="1:30" ht="16.5" x14ac:dyDescent="0.3">
      <c r="A114" s="813"/>
      <c r="B114" s="823" t="s">
        <v>612</v>
      </c>
      <c r="C114" s="823" t="str">
        <f>'KK-09'!D133</f>
        <v>NEM</v>
      </c>
      <c r="D114" s="813" t="str">
        <f>'KK-09'!C196</f>
        <v/>
      </c>
      <c r="E114" s="813" t="str">
        <f>'KK-09'!D196</f>
        <v/>
      </c>
      <c r="F114" s="813" t="str">
        <f>'KK-09'!F196</f>
        <v/>
      </c>
      <c r="G114" s="813" t="str">
        <f>'KK-09'!G196</f>
        <v/>
      </c>
      <c r="H114" s="813" t="str">
        <f>'KK-09'!H196</f>
        <v/>
      </c>
      <c r="I114" s="813" t="str">
        <f>'KK-09'!I196</f>
        <v/>
      </c>
      <c r="J114" s="813" t="str">
        <f>'KK-09'!J196</f>
        <v/>
      </c>
      <c r="K114" s="813" t="str">
        <f>'KK-09'!K196</f>
        <v/>
      </c>
      <c r="L114" s="836" t="str">
        <f>CONCATENATE('KK-09'!L76," ",'KK-09'!M76," ",'KK-09'!N76)</f>
        <v xml:space="preserve">  </v>
      </c>
      <c r="M114" s="837">
        <f>'KK-09'!M196</f>
        <v>0</v>
      </c>
      <c r="N114" s="837">
        <f>'KK-09'!N196</f>
        <v>0</v>
      </c>
      <c r="O114" s="837">
        <f>'KK-09'!O196</f>
        <v>0</v>
      </c>
      <c r="P114" s="814">
        <f>IF('KK-08-02'!$F$24="",'KK-08-01'!F49,'KK-08-02'!F49)</f>
        <v>0</v>
      </c>
      <c r="Q114" s="814">
        <f>'KK-08-03'!F49</f>
        <v>0</v>
      </c>
      <c r="R114" s="813"/>
      <c r="S114" s="813"/>
      <c r="T114" s="813"/>
      <c r="U114" s="813"/>
      <c r="V114" s="813" t="str">
        <f>IF('KK-09'!H133="IGEN","JELENTŐS kockázat","")</f>
        <v/>
      </c>
      <c r="W114" s="813" t="str">
        <f>'KK-09'!G197</f>
        <v/>
      </c>
      <c r="X114" s="813" t="str">
        <f>'KK-09'!H197</f>
        <v/>
      </c>
      <c r="Y114" s="813" t="str">
        <f>'KK-09'!I197</f>
        <v/>
      </c>
      <c r="Z114" s="813" t="str">
        <f>'KK-09'!J197</f>
        <v/>
      </c>
      <c r="AA114" s="813" t="str">
        <f>'KK-09'!K197</f>
        <v/>
      </c>
      <c r="AB114" s="837" t="str">
        <f>'KK-09'!D133</f>
        <v>NEM</v>
      </c>
      <c r="AC114" s="837">
        <f>'KK-09'!O133</f>
        <v>0</v>
      </c>
      <c r="AD114" s="837">
        <f>'KK-09'!P196</f>
        <v>0</v>
      </c>
    </row>
    <row r="115" spans="1:30" ht="16.5" x14ac:dyDescent="0.3">
      <c r="A115" s="813"/>
      <c r="B115" s="823" t="s">
        <v>613</v>
      </c>
      <c r="C115" s="823" t="str">
        <f>'KK-09'!D135</f>
        <v>NEM</v>
      </c>
      <c r="D115" s="813" t="str">
        <f>'KK-09'!C198</f>
        <v/>
      </c>
      <c r="E115" s="813" t="str">
        <f>'KK-09'!D198</f>
        <v/>
      </c>
      <c r="F115" s="813" t="str">
        <f>'KK-09'!F198</f>
        <v/>
      </c>
      <c r="G115" s="813" t="str">
        <f>'KK-09'!G198</f>
        <v/>
      </c>
      <c r="H115" s="813" t="str">
        <f>'KK-09'!H198</f>
        <v/>
      </c>
      <c r="I115" s="813" t="str">
        <f>'KK-09'!I198</f>
        <v/>
      </c>
      <c r="J115" s="813" t="str">
        <f>'KK-09'!J198</f>
        <v/>
      </c>
      <c r="K115" s="813" t="str">
        <f>'KK-09'!K198</f>
        <v/>
      </c>
      <c r="L115" s="836" t="str">
        <f>CONCATENATE('KK-09'!L77," ",'KK-09'!M77," ",'KK-09'!N77)</f>
        <v xml:space="preserve">  </v>
      </c>
      <c r="M115" s="837">
        <f>'KK-09'!M198</f>
        <v>0</v>
      </c>
      <c r="N115" s="837">
        <f>'KK-09'!N198</f>
        <v>0</v>
      </c>
      <c r="O115" s="837">
        <f>'KK-09'!O198</f>
        <v>0</v>
      </c>
      <c r="P115" s="814">
        <f>IF('KK-08-02'!$F$24="",'KK-08-01'!F50,'KK-08-02'!F50)</f>
        <v>0</v>
      </c>
      <c r="Q115" s="814">
        <f>'KK-08-03'!F50</f>
        <v>0</v>
      </c>
      <c r="R115" s="813"/>
      <c r="S115" s="813"/>
      <c r="T115" s="813"/>
      <c r="U115" s="813"/>
      <c r="V115" s="813" t="str">
        <f>IF('KK-09'!H135="IGEN","JELENTŐS kockázat","")</f>
        <v/>
      </c>
      <c r="W115" s="813" t="str">
        <f>'KK-09'!G199</f>
        <v/>
      </c>
      <c r="X115" s="813" t="str">
        <f>'KK-09'!H199</f>
        <v/>
      </c>
      <c r="Y115" s="813" t="str">
        <f>'KK-09'!I199</f>
        <v/>
      </c>
      <c r="Z115" s="813" t="str">
        <f>'KK-09'!J199</f>
        <v/>
      </c>
      <c r="AA115" s="813" t="str">
        <f>'KK-09'!K199</f>
        <v/>
      </c>
      <c r="AB115" s="837" t="str">
        <f>'KK-09'!D135</f>
        <v>NEM</v>
      </c>
      <c r="AC115" s="837">
        <f>'KK-09'!O135</f>
        <v>0</v>
      </c>
      <c r="AD115" s="837">
        <f>'KK-09'!P198</f>
        <v>0</v>
      </c>
    </row>
    <row r="116" spans="1:30" ht="16.5" x14ac:dyDescent="0.3">
      <c r="A116" s="813"/>
      <c r="B116" s="823" t="s">
        <v>614</v>
      </c>
      <c r="C116" s="823" t="str">
        <f>'KK-09'!D137</f>
        <v>NEM</v>
      </c>
      <c r="D116" s="813" t="str">
        <f>'KK-09'!C200</f>
        <v/>
      </c>
      <c r="E116" s="813" t="str">
        <f>'KK-09'!D200</f>
        <v/>
      </c>
      <c r="F116" s="813" t="str">
        <f>'KK-09'!F200</f>
        <v/>
      </c>
      <c r="G116" s="813" t="str">
        <f>'KK-09'!G200</f>
        <v/>
      </c>
      <c r="H116" s="813" t="str">
        <f>'KK-09'!H200</f>
        <v/>
      </c>
      <c r="I116" s="813" t="str">
        <f>'KK-09'!I200</f>
        <v/>
      </c>
      <c r="J116" s="813" t="str">
        <f>'KK-09'!J200</f>
        <v/>
      </c>
      <c r="K116" s="813" t="str">
        <f>'KK-09'!K200</f>
        <v/>
      </c>
      <c r="L116" s="836" t="str">
        <f>CONCATENATE('KK-09'!L78," ",'KK-09'!M78," ",'KK-09'!N78)</f>
        <v xml:space="preserve">  </v>
      </c>
      <c r="M116" s="837">
        <f>'KK-09'!M200</f>
        <v>0</v>
      </c>
      <c r="N116" s="837">
        <f>'KK-09'!N200</f>
        <v>0</v>
      </c>
      <c r="O116" s="837">
        <f>'KK-09'!O200</f>
        <v>0</v>
      </c>
      <c r="P116" s="814">
        <f>IF('KK-08-02'!$F$24="",'KK-08-01'!F51,'KK-08-02'!F51)</f>
        <v>0</v>
      </c>
      <c r="Q116" s="814">
        <f>'KK-08-03'!F51</f>
        <v>0</v>
      </c>
      <c r="R116" s="813"/>
      <c r="S116" s="813"/>
      <c r="T116" s="813"/>
      <c r="U116" s="813"/>
      <c r="V116" s="813" t="str">
        <f>IF('KK-09'!H137="IGEN","JELENTŐS kockázat","")</f>
        <v/>
      </c>
      <c r="W116" s="813" t="str">
        <f>'KK-09'!G201</f>
        <v/>
      </c>
      <c r="X116" s="813" t="str">
        <f>'KK-09'!H201</f>
        <v/>
      </c>
      <c r="Y116" s="813" t="str">
        <f>'KK-09'!I201</f>
        <v/>
      </c>
      <c r="Z116" s="813" t="str">
        <f>'KK-09'!J201</f>
        <v/>
      </c>
      <c r="AA116" s="813" t="str">
        <f>'KK-09'!K201</f>
        <v/>
      </c>
      <c r="AB116" s="837" t="str">
        <f>'KK-09'!D137</f>
        <v>NEM</v>
      </c>
      <c r="AC116" s="837">
        <f>'KK-09'!O137</f>
        <v>0</v>
      </c>
      <c r="AD116" s="837">
        <f>'KK-09'!P200</f>
        <v>0</v>
      </c>
    </row>
    <row r="117" spans="1:30" ht="16.5" x14ac:dyDescent="0.3">
      <c r="A117" s="813"/>
      <c r="B117" s="823" t="s">
        <v>615</v>
      </c>
      <c r="C117" s="823" t="str">
        <f>'KK-09'!D139</f>
        <v>NEM</v>
      </c>
      <c r="D117" s="813" t="str">
        <f>'KK-09'!C202</f>
        <v/>
      </c>
      <c r="E117" s="813" t="str">
        <f>'KK-09'!D202</f>
        <v/>
      </c>
      <c r="F117" s="813" t="str">
        <f>'KK-09'!F202</f>
        <v/>
      </c>
      <c r="G117" s="813" t="str">
        <f>'KK-09'!G202</f>
        <v/>
      </c>
      <c r="H117" s="813" t="str">
        <f>'KK-09'!H202</f>
        <v/>
      </c>
      <c r="I117" s="813" t="str">
        <f>'KK-09'!I202</f>
        <v/>
      </c>
      <c r="J117" s="813" t="str">
        <f>'KK-09'!J202</f>
        <v/>
      </c>
      <c r="K117" s="813" t="str">
        <f>'KK-09'!K202</f>
        <v/>
      </c>
      <c r="L117" s="836" t="str">
        <f>CONCATENATE('KK-09'!L79," ",'KK-09'!M79," ",'KK-09'!N79)</f>
        <v xml:space="preserve">  </v>
      </c>
      <c r="M117" s="837">
        <f>'KK-09'!M202</f>
        <v>0</v>
      </c>
      <c r="N117" s="837">
        <f>'KK-09'!N202</f>
        <v>0</v>
      </c>
      <c r="O117" s="837">
        <f>'KK-09'!O202</f>
        <v>0</v>
      </c>
      <c r="P117" s="814">
        <f>IF('KK-08-02'!$F$24="",'KK-08-01'!F52,'KK-08-02'!F52)</f>
        <v>0</v>
      </c>
      <c r="Q117" s="814">
        <f>'KK-08-03'!F52</f>
        <v>0</v>
      </c>
      <c r="R117" s="813"/>
      <c r="S117" s="813"/>
      <c r="T117" s="813"/>
      <c r="U117" s="813"/>
      <c r="V117" s="813" t="str">
        <f>IF('KK-09'!H139="IGEN","JELENTŐS kockázat","")</f>
        <v/>
      </c>
      <c r="W117" s="813" t="str">
        <f>'KK-09'!G203</f>
        <v/>
      </c>
      <c r="X117" s="813" t="str">
        <f>'KK-09'!H203</f>
        <v/>
      </c>
      <c r="Y117" s="813" t="str">
        <f>'KK-09'!I203</f>
        <v/>
      </c>
      <c r="Z117" s="813" t="str">
        <f>'KK-09'!J203</f>
        <v/>
      </c>
      <c r="AA117" s="813" t="str">
        <f>'KK-09'!K203</f>
        <v/>
      </c>
      <c r="AB117" s="837" t="str">
        <f>'KK-09'!D139</f>
        <v>NEM</v>
      </c>
      <c r="AC117" s="837">
        <f>'KK-09'!O139</f>
        <v>0</v>
      </c>
      <c r="AD117" s="837">
        <f>'KK-09'!P202</f>
        <v>0</v>
      </c>
    </row>
    <row r="118" spans="1:30" ht="16.5" x14ac:dyDescent="0.3">
      <c r="A118" s="813"/>
      <c r="B118" s="823" t="s">
        <v>616</v>
      </c>
      <c r="C118" s="823" t="str">
        <f>'KK-09'!D141</f>
        <v>NEM</v>
      </c>
      <c r="D118" s="813" t="str">
        <f>'KK-09'!C204</f>
        <v/>
      </c>
      <c r="E118" s="813" t="str">
        <f>'KK-09'!D204</f>
        <v/>
      </c>
      <c r="F118" s="813" t="str">
        <f>'KK-09'!F204</f>
        <v/>
      </c>
      <c r="G118" s="813" t="str">
        <f>'KK-09'!G204</f>
        <v/>
      </c>
      <c r="H118" s="813" t="str">
        <f>'KK-09'!H204</f>
        <v/>
      </c>
      <c r="I118" s="813" t="str">
        <f>'KK-09'!I204</f>
        <v/>
      </c>
      <c r="J118" s="813" t="str">
        <f>'KK-09'!J204</f>
        <v/>
      </c>
      <c r="K118" s="813" t="str">
        <f>'KK-09'!K204</f>
        <v/>
      </c>
      <c r="L118" s="836" t="str">
        <f>CONCATENATE('KK-09'!L80," ",'KK-09'!M80," ",'KK-09'!N80)</f>
        <v xml:space="preserve">  </v>
      </c>
      <c r="M118" s="837">
        <f>'KK-09'!M204</f>
        <v>0</v>
      </c>
      <c r="N118" s="837">
        <f>'KK-09'!N204</f>
        <v>0</v>
      </c>
      <c r="O118" s="837">
        <f>'KK-09'!O204</f>
        <v>0</v>
      </c>
      <c r="P118" s="814">
        <f>IF('KK-08-02'!$F$24="",'KK-08-01'!F53,'KK-08-02'!F53)</f>
        <v>0</v>
      </c>
      <c r="Q118" s="814">
        <f>'KK-08-03'!F53</f>
        <v>0</v>
      </c>
      <c r="R118" s="813"/>
      <c r="S118" s="813"/>
      <c r="T118" s="813"/>
      <c r="U118" s="813"/>
      <c r="V118" s="813" t="str">
        <f>IF('KK-09'!H141="IGEN","JELENTŐS kockázat","")</f>
        <v/>
      </c>
      <c r="W118" s="813" t="str">
        <f>'KK-09'!G205</f>
        <v/>
      </c>
      <c r="X118" s="813" t="str">
        <f>'KK-09'!H205</f>
        <v/>
      </c>
      <c r="Y118" s="813" t="str">
        <f>'KK-09'!I205</f>
        <v/>
      </c>
      <c r="Z118" s="813" t="str">
        <f>'KK-09'!J205</f>
        <v/>
      </c>
      <c r="AA118" s="813" t="str">
        <f>'KK-09'!K205</f>
        <v/>
      </c>
      <c r="AB118" s="837" t="str">
        <f>'KK-09'!D141</f>
        <v>NEM</v>
      </c>
      <c r="AC118" s="837">
        <f>'KK-09'!O141</f>
        <v>0</v>
      </c>
      <c r="AD118" s="837">
        <f>'KK-09'!P204</f>
        <v>0</v>
      </c>
    </row>
    <row r="119" spans="1:30" ht="16.5" x14ac:dyDescent="0.3">
      <c r="A119" s="813"/>
      <c r="B119" s="823" t="s">
        <v>617</v>
      </c>
      <c r="C119" s="823" t="str">
        <f>'KK-09'!D143</f>
        <v>NEM</v>
      </c>
      <c r="D119" s="813" t="str">
        <f>'KK-09'!C206</f>
        <v/>
      </c>
      <c r="E119" s="813" t="str">
        <f>'KK-09'!D206</f>
        <v/>
      </c>
      <c r="F119" s="813" t="str">
        <f>'KK-09'!F206</f>
        <v/>
      </c>
      <c r="G119" s="813" t="str">
        <f>'KK-09'!G206</f>
        <v/>
      </c>
      <c r="H119" s="813" t="str">
        <f>'KK-09'!H206</f>
        <v/>
      </c>
      <c r="I119" s="813" t="str">
        <f>'KK-09'!I206</f>
        <v/>
      </c>
      <c r="J119" s="813" t="str">
        <f>'KK-09'!J206</f>
        <v/>
      </c>
      <c r="K119" s="813" t="str">
        <f>'KK-09'!K206</f>
        <v/>
      </c>
      <c r="L119" s="836" t="str">
        <f>CONCATENATE('KK-09'!L81," ",'KK-09'!M81," ",'KK-09'!N81)</f>
        <v xml:space="preserve">  </v>
      </c>
      <c r="M119" s="837">
        <f>'KK-09'!M206</f>
        <v>0</v>
      </c>
      <c r="N119" s="837">
        <f>'KK-09'!N206</f>
        <v>0</v>
      </c>
      <c r="O119" s="837">
        <f>'KK-09'!O206</f>
        <v>0</v>
      </c>
      <c r="P119" s="814">
        <f>IF('KK-08-02'!$F$24="",'KK-08-01'!F54,'KK-08-02'!F54)</f>
        <v>0</v>
      </c>
      <c r="Q119" s="814">
        <f>'KK-08-03'!F54</f>
        <v>0</v>
      </c>
      <c r="R119" s="813"/>
      <c r="S119" s="813"/>
      <c r="T119" s="813"/>
      <c r="U119" s="813"/>
      <c r="V119" s="813" t="str">
        <f>IF('KK-09'!H143="IGEN","JELENTŐS kockázat","")</f>
        <v/>
      </c>
      <c r="W119" s="813" t="str">
        <f>'KK-09'!G207</f>
        <v/>
      </c>
      <c r="X119" s="813" t="str">
        <f>'KK-09'!H207</f>
        <v/>
      </c>
      <c r="Y119" s="813" t="str">
        <f>'KK-09'!I207</f>
        <v/>
      </c>
      <c r="Z119" s="813" t="str">
        <f>'KK-09'!J207</f>
        <v/>
      </c>
      <c r="AA119" s="813" t="str">
        <f>'KK-09'!K207</f>
        <v/>
      </c>
      <c r="AB119" s="837" t="str">
        <f>'KK-09'!D143</f>
        <v>NEM</v>
      </c>
      <c r="AC119" s="837">
        <f>'KK-09'!O143</f>
        <v>0</v>
      </c>
      <c r="AD119" s="837">
        <f>'KK-09'!P206</f>
        <v>0</v>
      </c>
    </row>
    <row r="120" spans="1:30" ht="16.5" x14ac:dyDescent="0.3">
      <c r="A120" s="813"/>
      <c r="B120" s="823" t="str">
        <f>'KK-09'!B208</f>
        <v>1. Sajátos ügyletek, egyenlegek</v>
      </c>
      <c r="C120" s="823" t="str">
        <f>'KK-09'!D145</f>
        <v>NEM</v>
      </c>
      <c r="D120" s="813" t="str">
        <f>'KK-09'!C208</f>
        <v/>
      </c>
      <c r="E120" s="813" t="str">
        <f>'KK-09'!D208</f>
        <v/>
      </c>
      <c r="F120" s="813" t="str">
        <f>'KK-09'!F208</f>
        <v/>
      </c>
      <c r="G120" s="813" t="str">
        <f>'KK-09'!G208</f>
        <v/>
      </c>
      <c r="H120" s="813" t="str">
        <f>'KK-09'!H208</f>
        <v/>
      </c>
      <c r="I120" s="813" t="str">
        <f>'KK-09'!I208</f>
        <v/>
      </c>
      <c r="J120" s="813" t="str">
        <f>'KK-09'!J208</f>
        <v/>
      </c>
      <c r="K120" s="813" t="str">
        <f>'KK-09'!K208</f>
        <v/>
      </c>
      <c r="L120" s="836" t="str">
        <f>CONCATENATE('KK-09'!L82," ",'KK-09'!M82," ",'KK-09'!N82)</f>
        <v xml:space="preserve">  </v>
      </c>
      <c r="M120" s="837">
        <f>'KK-09'!M208</f>
        <v>0</v>
      </c>
      <c r="N120" s="837">
        <f>'KK-09'!N208</f>
        <v>0</v>
      </c>
      <c r="O120" s="837">
        <f>'KK-09'!O208</f>
        <v>0</v>
      </c>
      <c r="P120" s="814">
        <f>IF('KK-08-02'!$F$24="",'KK-08-01'!F55,'KK-08-02'!F55)</f>
        <v>0</v>
      </c>
      <c r="Q120" s="814">
        <f>'KK-08-03'!F55</f>
        <v>0</v>
      </c>
      <c r="R120" s="813"/>
      <c r="S120" s="813"/>
      <c r="T120" s="813"/>
      <c r="U120" s="813"/>
      <c r="V120" s="813" t="str">
        <f>IF('KK-09'!H145="IGEN","JELENTŐS kockázat","")</f>
        <v/>
      </c>
      <c r="W120" s="813" t="str">
        <f>'KK-09'!G209</f>
        <v/>
      </c>
      <c r="X120" s="813" t="str">
        <f>'KK-09'!H209</f>
        <v/>
      </c>
      <c r="Y120" s="813" t="str">
        <f>'KK-09'!I209</f>
        <v/>
      </c>
      <c r="Z120" s="813" t="str">
        <f>'KK-09'!J209</f>
        <v/>
      </c>
      <c r="AA120" s="813" t="str">
        <f>'KK-09'!K209</f>
        <v/>
      </c>
      <c r="AB120" s="837" t="str">
        <f>'KK-09'!D145</f>
        <v>NEM</v>
      </c>
      <c r="AC120" s="837">
        <f>'KK-09'!O145</f>
        <v>0</v>
      </c>
      <c r="AD120" s="837">
        <f>'KK-09'!P208</f>
        <v>0</v>
      </c>
    </row>
    <row r="121" spans="1:30" ht="16.5" x14ac:dyDescent="0.3">
      <c r="A121" s="813"/>
      <c r="B121" s="823" t="str">
        <f>'KK-09'!B210</f>
        <v>2. Sajátos ügyletek, egyenlegek</v>
      </c>
      <c r="C121" s="823" t="str">
        <f>'KK-09'!D147</f>
        <v>NEM</v>
      </c>
      <c r="D121" s="813" t="str">
        <f>'KK-09'!C210</f>
        <v/>
      </c>
      <c r="E121" s="813" t="str">
        <f>'KK-09'!D210</f>
        <v/>
      </c>
      <c r="F121" s="813" t="str">
        <f>'KK-09'!F210</f>
        <v/>
      </c>
      <c r="G121" s="813" t="str">
        <f>'KK-09'!G210</f>
        <v/>
      </c>
      <c r="H121" s="813" t="str">
        <f>'KK-09'!H210</f>
        <v/>
      </c>
      <c r="I121" s="813" t="str">
        <f>'KK-09'!I210</f>
        <v/>
      </c>
      <c r="J121" s="813" t="str">
        <f>'KK-09'!J210</f>
        <v/>
      </c>
      <c r="K121" s="813" t="str">
        <f>'KK-09'!K210</f>
        <v/>
      </c>
      <c r="L121" s="836" t="str">
        <f>CONCATENATE('KK-09'!L83," ",'KK-09'!M83," ",'KK-09'!N83)</f>
        <v xml:space="preserve">  </v>
      </c>
      <c r="M121" s="837">
        <f>'KK-09'!M210</f>
        <v>0</v>
      </c>
      <c r="N121" s="837">
        <f>'KK-09'!N210</f>
        <v>0</v>
      </c>
      <c r="O121" s="837">
        <f>'KK-09'!O210</f>
        <v>0</v>
      </c>
      <c r="P121" s="814">
        <f>IF('KK-08-02'!$F$24="",'KK-08-01'!F56,'KK-08-02'!F56)</f>
        <v>0</v>
      </c>
      <c r="Q121" s="814">
        <f>'KK-08-03'!F56</f>
        <v>0</v>
      </c>
      <c r="R121" s="813"/>
      <c r="S121" s="813"/>
      <c r="T121" s="813"/>
      <c r="U121" s="813"/>
      <c r="V121" s="813" t="str">
        <f>IF('KK-09'!H147="IGEN","JELENTŐS kockázat","")</f>
        <v/>
      </c>
      <c r="W121" s="813" t="str">
        <f>'KK-09'!G211</f>
        <v/>
      </c>
      <c r="X121" s="813" t="str">
        <f>'KK-09'!H211</f>
        <v/>
      </c>
      <c r="Y121" s="813" t="str">
        <f>'KK-09'!I211</f>
        <v/>
      </c>
      <c r="Z121" s="813" t="str">
        <f>'KK-09'!J211</f>
        <v/>
      </c>
      <c r="AA121" s="813" t="str">
        <f>'KK-09'!K211</f>
        <v/>
      </c>
      <c r="AB121" s="837" t="str">
        <f>'KK-09'!D147</f>
        <v>NEM</v>
      </c>
      <c r="AC121" s="837">
        <f>'KK-09'!O147</f>
        <v>0</v>
      </c>
      <c r="AD121" s="837">
        <f>'KK-09'!P210</f>
        <v>0</v>
      </c>
    </row>
    <row r="122" spans="1:30" ht="16.5" x14ac:dyDescent="0.3">
      <c r="A122" s="813"/>
      <c r="B122" s="823" t="str">
        <f>'KK-09'!B212</f>
        <v>3. Sajátos ügyletek, egyenlegek</v>
      </c>
      <c r="C122" s="823" t="str">
        <f>'KK-09'!D149</f>
        <v>NEM</v>
      </c>
      <c r="D122" s="813" t="str">
        <f>'KK-09'!C212</f>
        <v/>
      </c>
      <c r="E122" s="813" t="str">
        <f>'KK-09'!D212</f>
        <v/>
      </c>
      <c r="F122" s="813" t="str">
        <f>'KK-09'!F212</f>
        <v/>
      </c>
      <c r="G122" s="813" t="str">
        <f>'KK-09'!G212</f>
        <v/>
      </c>
      <c r="H122" s="813" t="str">
        <f>'KK-09'!H212</f>
        <v/>
      </c>
      <c r="I122" s="813" t="str">
        <f>'KK-09'!I212</f>
        <v/>
      </c>
      <c r="J122" s="813" t="str">
        <f>'KK-09'!J212</f>
        <v/>
      </c>
      <c r="K122" s="813" t="str">
        <f>'KK-09'!K212</f>
        <v/>
      </c>
      <c r="L122" s="836" t="str">
        <f>CONCATENATE('KK-09'!L84," ",'KK-09'!M84," ",'KK-09'!N84)</f>
        <v xml:space="preserve">  </v>
      </c>
      <c r="M122" s="837">
        <f>'KK-09'!M212</f>
        <v>0</v>
      </c>
      <c r="N122" s="837">
        <f>'KK-09'!N212</f>
        <v>0</v>
      </c>
      <c r="O122" s="837">
        <f>'KK-09'!O212</f>
        <v>0</v>
      </c>
      <c r="P122" s="837">
        <f>IF('KK-08-02'!$F$24="",'KK-08-01'!F57,'KK-08-02'!F57)</f>
        <v>0</v>
      </c>
      <c r="Q122" s="837">
        <f>'KK-08-03'!F57</f>
        <v>0</v>
      </c>
      <c r="R122" s="813"/>
      <c r="S122" s="813"/>
      <c r="T122" s="813"/>
      <c r="U122" s="813"/>
      <c r="V122" s="813" t="str">
        <f>IF('KK-09'!H149="IGEN","JELENTŐS kockázat","")</f>
        <v/>
      </c>
      <c r="W122" s="813" t="str">
        <f>'KK-09'!G213</f>
        <v/>
      </c>
      <c r="X122" s="813" t="str">
        <f>'KK-09'!H213</f>
        <v/>
      </c>
      <c r="Y122" s="813" t="str">
        <f>'KK-09'!I213</f>
        <v/>
      </c>
      <c r="Z122" s="813" t="str">
        <f>'KK-09'!J213</f>
        <v/>
      </c>
      <c r="AA122" s="813" t="str">
        <f>'KK-09'!K213</f>
        <v/>
      </c>
      <c r="AB122" s="837" t="str">
        <f>'KK-09'!D149</f>
        <v>NEM</v>
      </c>
      <c r="AC122" s="837">
        <f>'KK-09'!O149</f>
        <v>0</v>
      </c>
      <c r="AD122" s="837">
        <f>'KK-09'!P212</f>
        <v>0</v>
      </c>
    </row>
    <row r="123" spans="1:30" x14ac:dyDescent="0.2">
      <c r="A123" s="813"/>
      <c r="B123" s="813"/>
      <c r="C123" s="813"/>
      <c r="D123" s="813"/>
    </row>
    <row r="124" spans="1:30" x14ac:dyDescent="0.2">
      <c r="A124" s="813"/>
      <c r="B124" s="813"/>
      <c r="C124" s="813"/>
      <c r="D124" s="813"/>
    </row>
    <row r="140" spans="1:4" x14ac:dyDescent="0.2">
      <c r="A140" s="813"/>
      <c r="B140" s="813"/>
      <c r="C140" s="813"/>
      <c r="D140" s="813"/>
    </row>
    <row r="141" spans="1:4" x14ac:dyDescent="0.2">
      <c r="A141" s="813"/>
      <c r="B141" s="813"/>
      <c r="C141" s="813"/>
      <c r="D141" s="813"/>
    </row>
    <row r="142" spans="1:4" x14ac:dyDescent="0.2">
      <c r="A142" s="813"/>
      <c r="B142" s="813"/>
      <c r="C142" s="813"/>
      <c r="D142" s="813"/>
    </row>
    <row r="143" spans="1:4" x14ac:dyDescent="0.2">
      <c r="A143" s="813"/>
      <c r="B143" s="813"/>
      <c r="C143" s="813"/>
      <c r="D143" s="813"/>
    </row>
    <row r="144" spans="1:4" x14ac:dyDescent="0.2">
      <c r="A144" s="813"/>
      <c r="B144" s="813"/>
      <c r="C144" s="813"/>
      <c r="D144" s="813"/>
    </row>
    <row r="145" spans="1:4" x14ac:dyDescent="0.2">
      <c r="A145" s="813"/>
      <c r="B145" s="813"/>
      <c r="C145" s="813"/>
      <c r="D145" s="813"/>
    </row>
    <row r="146" spans="1:4" x14ac:dyDescent="0.2">
      <c r="A146" s="813"/>
      <c r="B146" s="813"/>
      <c r="C146" s="813"/>
      <c r="D146" s="813"/>
    </row>
    <row r="147" spans="1:4" x14ac:dyDescent="0.2">
      <c r="A147" s="813"/>
      <c r="B147" s="813"/>
      <c r="C147" s="813"/>
      <c r="D147" s="813"/>
    </row>
    <row r="148" spans="1:4" x14ac:dyDescent="0.2">
      <c r="A148" s="813"/>
      <c r="B148" s="813"/>
      <c r="C148" s="813"/>
      <c r="D148" s="813"/>
    </row>
    <row r="149" spans="1:4" x14ac:dyDescent="0.2">
      <c r="A149" s="813"/>
      <c r="B149" s="813"/>
      <c r="C149" s="813"/>
      <c r="D149" s="813"/>
    </row>
    <row r="150" spans="1:4" x14ac:dyDescent="0.2">
      <c r="A150" s="813"/>
      <c r="B150" s="813"/>
      <c r="C150" s="813"/>
      <c r="D150" s="813"/>
    </row>
    <row r="151" spans="1:4" x14ac:dyDescent="0.2">
      <c r="A151" s="813"/>
      <c r="B151" s="813"/>
      <c r="C151" s="813"/>
      <c r="D151" s="813"/>
    </row>
    <row r="152" spans="1:4" x14ac:dyDescent="0.2">
      <c r="A152" s="813"/>
      <c r="B152" s="813"/>
      <c r="C152" s="813"/>
      <c r="D152" s="813"/>
    </row>
    <row r="153" spans="1:4" x14ac:dyDescent="0.2">
      <c r="A153" s="813"/>
      <c r="B153" s="813"/>
      <c r="C153" s="813"/>
      <c r="D153" s="813"/>
    </row>
    <row r="154" spans="1:4" x14ac:dyDescent="0.2">
      <c r="A154" s="813"/>
      <c r="B154" s="813"/>
      <c r="C154" s="813"/>
      <c r="D154" s="813"/>
    </row>
    <row r="155" spans="1:4" x14ac:dyDescent="0.2">
      <c r="A155" s="813"/>
      <c r="B155" s="813"/>
      <c r="C155" s="813"/>
      <c r="D155" s="813"/>
    </row>
    <row r="156" spans="1:4" x14ac:dyDescent="0.2">
      <c r="A156" s="813"/>
      <c r="B156" s="813"/>
      <c r="C156" s="813"/>
      <c r="D156" s="813"/>
    </row>
    <row r="157" spans="1:4" x14ac:dyDescent="0.2">
      <c r="A157" s="813"/>
      <c r="B157" s="813"/>
      <c r="C157" s="813"/>
      <c r="D157" s="813"/>
    </row>
    <row r="158" spans="1:4" x14ac:dyDescent="0.2">
      <c r="A158" s="813"/>
      <c r="B158" s="813"/>
      <c r="C158" s="813"/>
      <c r="D158" s="813"/>
    </row>
    <row r="159" spans="1:4" x14ac:dyDescent="0.2">
      <c r="A159" s="813"/>
      <c r="B159" s="813"/>
      <c r="C159" s="813"/>
      <c r="D159" s="813"/>
    </row>
    <row r="160" spans="1:4" x14ac:dyDescent="0.2">
      <c r="A160" s="813"/>
      <c r="B160" s="813"/>
      <c r="C160" s="813"/>
      <c r="D160" s="813"/>
    </row>
    <row r="161" spans="1:4" x14ac:dyDescent="0.2">
      <c r="A161" s="813"/>
      <c r="B161" s="813"/>
      <c r="C161" s="813"/>
      <c r="D161" s="813"/>
    </row>
    <row r="162" spans="1:4" x14ac:dyDescent="0.2">
      <c r="A162" s="813"/>
      <c r="B162" s="813"/>
      <c r="C162" s="813"/>
      <c r="D162" s="813"/>
    </row>
    <row r="163" spans="1:4" x14ac:dyDescent="0.2">
      <c r="A163" s="813"/>
      <c r="B163" s="813"/>
      <c r="C163" s="813"/>
      <c r="D163" s="813"/>
    </row>
    <row r="164" spans="1:4" x14ac:dyDescent="0.2">
      <c r="A164" s="813"/>
      <c r="B164" s="813"/>
      <c r="C164" s="813"/>
      <c r="D164" s="813"/>
    </row>
    <row r="165" spans="1:4" x14ac:dyDescent="0.2">
      <c r="A165" s="813"/>
      <c r="B165" s="813"/>
      <c r="C165" s="813"/>
      <c r="D165" s="813"/>
    </row>
    <row r="166" spans="1:4" x14ac:dyDescent="0.2">
      <c r="A166" s="813"/>
      <c r="B166" s="813"/>
      <c r="C166" s="813"/>
      <c r="D166" s="813"/>
    </row>
    <row r="167" spans="1:4" x14ac:dyDescent="0.2">
      <c r="A167" s="813"/>
      <c r="B167" s="813"/>
      <c r="C167" s="813"/>
      <c r="D167" s="813"/>
    </row>
    <row r="168" spans="1:4" x14ac:dyDescent="0.2">
      <c r="A168" s="813"/>
      <c r="B168" s="813"/>
      <c r="C168" s="813"/>
      <c r="D168" s="813"/>
    </row>
    <row r="169" spans="1:4" x14ac:dyDescent="0.2">
      <c r="A169" s="813"/>
      <c r="B169" s="813"/>
      <c r="C169" s="813"/>
      <c r="D169" s="813"/>
    </row>
    <row r="170" spans="1:4" x14ac:dyDescent="0.2">
      <c r="A170" s="813"/>
      <c r="B170" s="813"/>
      <c r="C170" s="813"/>
      <c r="D170" s="813"/>
    </row>
    <row r="171" spans="1:4" x14ac:dyDescent="0.2">
      <c r="A171" s="813"/>
      <c r="B171" s="813"/>
      <c r="C171" s="813"/>
      <c r="D171" s="813"/>
    </row>
    <row r="172" spans="1:4" x14ac:dyDescent="0.2">
      <c r="A172" s="813"/>
      <c r="B172" s="813"/>
      <c r="C172" s="813"/>
      <c r="D172" s="813"/>
    </row>
    <row r="173" spans="1:4" x14ac:dyDescent="0.2">
      <c r="A173" s="813"/>
      <c r="B173" s="813"/>
      <c r="C173" s="813"/>
      <c r="D173" s="813"/>
    </row>
    <row r="174" spans="1:4" x14ac:dyDescent="0.2">
      <c r="A174" s="813"/>
      <c r="B174" s="813"/>
      <c r="C174" s="813"/>
      <c r="D174" s="813"/>
    </row>
    <row r="175" spans="1:4" x14ac:dyDescent="0.2">
      <c r="A175" s="813"/>
      <c r="B175" s="813"/>
      <c r="C175" s="813"/>
      <c r="D175" s="813"/>
    </row>
    <row r="176" spans="1:4" x14ac:dyDescent="0.2">
      <c r="A176" s="813"/>
      <c r="B176" s="813"/>
      <c r="C176" s="813"/>
      <c r="D176" s="813"/>
    </row>
    <row r="177" spans="1:4" x14ac:dyDescent="0.2">
      <c r="A177" s="813"/>
      <c r="B177" s="813"/>
      <c r="C177" s="813"/>
      <c r="D177" s="813"/>
    </row>
    <row r="178" spans="1:4" x14ac:dyDescent="0.2">
      <c r="A178" s="813"/>
      <c r="B178" s="813"/>
      <c r="C178" s="813"/>
      <c r="D178" s="813"/>
    </row>
    <row r="179" spans="1:4" x14ac:dyDescent="0.2">
      <c r="A179" s="813"/>
      <c r="B179" s="813"/>
      <c r="C179" s="813"/>
      <c r="D179" s="813"/>
    </row>
    <row r="180" spans="1:4" x14ac:dyDescent="0.2">
      <c r="A180" s="813"/>
      <c r="B180" s="813"/>
      <c r="C180" s="813"/>
      <c r="D180" s="813"/>
    </row>
    <row r="181" spans="1:4" x14ac:dyDescent="0.2">
      <c r="A181" s="813"/>
      <c r="B181" s="813"/>
      <c r="C181" s="813"/>
      <c r="D181" s="813"/>
    </row>
    <row r="182" spans="1:4" x14ac:dyDescent="0.2">
      <c r="A182" s="813"/>
      <c r="B182" s="813"/>
      <c r="C182" s="813"/>
      <c r="D182" s="813"/>
    </row>
    <row r="183" spans="1:4" x14ac:dyDescent="0.2">
      <c r="A183" s="813"/>
      <c r="B183" s="813"/>
      <c r="C183" s="813"/>
      <c r="D183" s="813"/>
    </row>
    <row r="184" spans="1:4" x14ac:dyDescent="0.2">
      <c r="A184" s="813"/>
      <c r="B184" s="813"/>
      <c r="C184" s="813"/>
      <c r="D184" s="813"/>
    </row>
    <row r="185" spans="1:4" x14ac:dyDescent="0.2">
      <c r="A185" s="813"/>
      <c r="B185" s="813"/>
      <c r="C185" s="813"/>
      <c r="D185" s="813"/>
    </row>
    <row r="186" spans="1:4" x14ac:dyDescent="0.2">
      <c r="A186" s="813"/>
      <c r="B186" s="813"/>
      <c r="C186" s="813"/>
      <c r="D186" s="813"/>
    </row>
    <row r="187" spans="1:4" x14ac:dyDescent="0.2">
      <c r="A187" s="813"/>
      <c r="B187" s="813"/>
      <c r="C187" s="813"/>
      <c r="D187" s="813"/>
    </row>
    <row r="188" spans="1:4" x14ac:dyDescent="0.2">
      <c r="A188" s="813"/>
      <c r="B188" s="813"/>
      <c r="C188" s="813"/>
      <c r="D188" s="813"/>
    </row>
    <row r="189" spans="1:4" x14ac:dyDescent="0.2">
      <c r="A189" s="813"/>
      <c r="B189" s="813"/>
      <c r="C189" s="813"/>
      <c r="D189" s="813"/>
    </row>
    <row r="190" spans="1:4" x14ac:dyDescent="0.2">
      <c r="A190" s="813"/>
      <c r="B190" s="813"/>
      <c r="C190" s="813"/>
      <c r="D190" s="813"/>
    </row>
    <row r="191" spans="1:4" x14ac:dyDescent="0.2">
      <c r="A191" s="813"/>
      <c r="B191" s="813"/>
      <c r="C191" s="813"/>
      <c r="D191" s="813"/>
    </row>
    <row r="192" spans="1:4" x14ac:dyDescent="0.2">
      <c r="A192" s="813"/>
      <c r="B192" s="813"/>
      <c r="C192" s="813"/>
      <c r="D192" s="813"/>
    </row>
    <row r="193" spans="1:4" x14ac:dyDescent="0.2">
      <c r="A193" s="813"/>
      <c r="B193" s="813"/>
      <c r="C193" s="813"/>
      <c r="D193" s="813"/>
    </row>
    <row r="194" spans="1:4" x14ac:dyDescent="0.2">
      <c r="A194" s="813"/>
      <c r="B194" s="813"/>
      <c r="C194" s="813"/>
      <c r="D194" s="813"/>
    </row>
    <row r="195" spans="1:4" x14ac:dyDescent="0.2">
      <c r="A195" s="813"/>
      <c r="B195" s="813"/>
      <c r="C195" s="813"/>
      <c r="D195" s="813"/>
    </row>
    <row r="196" spans="1:4" x14ac:dyDescent="0.2">
      <c r="A196" s="813"/>
      <c r="B196" s="813"/>
      <c r="C196" s="813"/>
      <c r="D196" s="813"/>
    </row>
    <row r="197" spans="1:4" x14ac:dyDescent="0.2">
      <c r="A197" s="813"/>
      <c r="B197" s="813"/>
      <c r="C197" s="813"/>
      <c r="D197" s="813"/>
    </row>
  </sheetData>
  <pageMargins left="0.70866141732283505" right="0.70866141732283505" top="0.70866141732283505" bottom="0.70866141732283505" header="0.511811023622047" footer="0.511811023622047"/>
  <pageSetup paperSize="9" scale="25" orientation="portrait"/>
  <headerFooter>
    <oddFooter>&amp;L&amp;F/&amp;A&amp;C &amp;P/&amp;N&amp;RDigitAudit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13</vt:i4>
      </vt:variant>
    </vt:vector>
  </HeadingPairs>
  <TitlesOfParts>
    <vt:vector size="27" baseType="lpstr">
      <vt:lpstr>TARTALOM</vt:lpstr>
      <vt:lpstr>KK-08</vt:lpstr>
      <vt:lpstr>KK-08-01</vt:lpstr>
      <vt:lpstr>KK-08-02</vt:lpstr>
      <vt:lpstr>KK-08-03</vt:lpstr>
      <vt:lpstr>KK-09</vt:lpstr>
      <vt:lpstr>KK-10</vt:lpstr>
      <vt:lpstr>KK-11</vt:lpstr>
      <vt:lpstr>Alapa</vt:lpstr>
      <vt:lpstr>Import_M</vt:lpstr>
      <vt:lpstr>Import_O</vt:lpstr>
      <vt:lpstr>Import_F</vt:lpstr>
      <vt:lpstr>Import_FK</vt:lpstr>
      <vt:lpstr>Import_KK</vt:lpstr>
      <vt:lpstr>'KK-08-01'!Nyomtatási_cím</vt:lpstr>
      <vt:lpstr>'KK-08-02'!Nyomtatási_cím</vt:lpstr>
      <vt:lpstr>'KK-08-03'!Nyomtatási_cím</vt:lpstr>
      <vt:lpstr>'KK-09'!Nyomtatási_cím</vt:lpstr>
      <vt:lpstr>'KK-10'!Nyomtatási_cím</vt:lpstr>
      <vt:lpstr>'KK-08'!Nyomtatási_terület</vt:lpstr>
      <vt:lpstr>'KK-08-01'!Nyomtatási_terület</vt:lpstr>
      <vt:lpstr>'KK-08-02'!Nyomtatási_terület</vt:lpstr>
      <vt:lpstr>'KK-08-03'!Nyomtatási_terület</vt:lpstr>
      <vt:lpstr>'KK-09'!Nyomtatási_terület</vt:lpstr>
      <vt:lpstr>'KK-10'!Nyomtatási_terület</vt:lpstr>
      <vt:lpstr>'KK-11'!Nyomtatási_terület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v.1.24.1.0.1#2024.09.15.</dc:description>
  <dcterms:created xsi:type="dcterms:W3CDTF">2024-09-11T10:32:59Z</dcterms:created>
  <dcterms:modified xsi:type="dcterms:W3CDTF">2024-09-15T12:22:03Z</dcterms:modified>
</cp:coreProperties>
</file>