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0\AK Adótáblák\"/>
    </mc:Choice>
  </mc:AlternateContent>
  <bookViews>
    <workbookView xWindow="0" yWindow="0" windowWidth="14340" windowHeight="6990"/>
  </bookViews>
  <sheets>
    <sheet name="Tartalom" sheetId="20" r:id="rId1"/>
    <sheet name="KA-05-01" sheetId="49" r:id="rId2"/>
    <sheet name="KA-05-02" sheetId="55" r:id="rId3"/>
    <sheet name="Alapa" sheetId="83" r:id="rId4"/>
    <sheet name="Import_O" sheetId="84" r:id="rId5"/>
    <sheet name="Import_M" sheetId="85" r:id="rId6"/>
  </sheets>
  <externalReferences>
    <externalReference r:id="rId7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Database">[1]Tartalomj.!$A$1:$D$108</definedName>
    <definedName name="MPR">#REF!</definedName>
    <definedName name="nyomtat">#REF!</definedName>
    <definedName name="_xlnm.Print_Titles" localSheetId="2">'KA-05-02'!$10:$12</definedName>
    <definedName name="_xlnm.Print_Area" localSheetId="1">'KA-05-01'!$A$1:$F$57</definedName>
    <definedName name="_xlnm.Print_Area" localSheetId="0">Tartalom!$A$1:$D$20</definedName>
    <definedName name="szallitok">#REF!</definedName>
    <definedName name="vevok">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24" i="49" l="1"/>
  <c r="C23" i="49"/>
  <c r="E57" i="49"/>
  <c r="E54" i="49"/>
  <c r="E53" i="49"/>
  <c r="E6" i="55" l="1"/>
  <c r="E5" i="55"/>
  <c r="A7" i="55"/>
  <c r="A5" i="55"/>
  <c r="A4" i="55"/>
  <c r="A7" i="49"/>
  <c r="E6" i="49" l="1"/>
  <c r="E5" i="49"/>
  <c r="A5" i="49"/>
  <c r="A4" i="49"/>
  <c r="A7" i="20"/>
  <c r="A6" i="20"/>
  <c r="A5" i="20"/>
  <c r="C32" i="49" l="1"/>
  <c r="C25" i="49"/>
  <c r="C29" i="49" s="1"/>
  <c r="C30" i="49" s="1"/>
  <c r="E15" i="49"/>
  <c r="E41" i="49" l="1"/>
  <c r="C33" i="49"/>
  <c r="E31" i="49" s="1"/>
  <c r="E20" i="49"/>
  <c r="E36" i="49" l="1"/>
  <c r="E37" i="49" l="1"/>
  <c r="E42" i="49"/>
  <c r="E50" i="49" s="1"/>
  <c r="E43" i="49" l="1"/>
  <c r="D5" i="55"/>
  <c r="D4" i="55"/>
  <c r="D5" i="49"/>
  <c r="D4" i="49"/>
  <c r="E49" i="49" l="1"/>
  <c r="E13" i="55"/>
  <c r="E14" i="55" s="1"/>
  <c r="E15" i="55" s="1"/>
  <c r="E44" i="49"/>
  <c r="E46" i="49" s="1"/>
</calcChain>
</file>

<file path=xl/sharedStrings.xml><?xml version="1.0" encoding="utf-8"?>
<sst xmlns="http://schemas.openxmlformats.org/spreadsheetml/2006/main" count="121" uniqueCount="96">
  <si>
    <t>Ellenőrizte:</t>
  </si>
  <si>
    <t>Készítette:</t>
  </si>
  <si>
    <t xml:space="preserve"> </t>
  </si>
  <si>
    <t>Megjegyzés/Referencia</t>
  </si>
  <si>
    <t>Kitöltési szabályok:</t>
  </si>
  <si>
    <t>KITÖLTENI</t>
  </si>
  <si>
    <t>A táblázatok fehér cellái összefüggéseket tartalmaznak.</t>
  </si>
  <si>
    <t>ÖSSZEFÜGGÉS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</si>
  <si>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</si>
  <si>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</si>
  <si>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</si>
  <si>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</si>
  <si>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</si>
  <si>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</si>
  <si>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</si>
  <si>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</si>
  <si>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E Ft</t>
  </si>
  <si>
    <t>±</t>
  </si>
  <si>
    <t>NINCS ADAT</t>
  </si>
  <si>
    <t xml:space="preserve">KM MÉRLEG   </t>
  </si>
  <si>
    <t>FIII. Rövidlejáratú kötelezettségek</t>
  </si>
  <si>
    <t>VÁLTOZÁS!</t>
  </si>
  <si>
    <t>Tárgyévi adótábla változások kiemelése.</t>
  </si>
  <si>
    <t>Tartalom</t>
  </si>
  <si>
    <t>igen</t>
  </si>
  <si>
    <t>nem</t>
  </si>
  <si>
    <t>A sárga színű cellára, majd a megjelenő nyilra kattintva választani kell a felajánlott válaszok közül.</t>
  </si>
  <si>
    <t>VÁLASZTÁS</t>
  </si>
  <si>
    <t>◄◄ NEM SZERKESZTHETŐ SOR !!</t>
  </si>
  <si>
    <t>Kiva</t>
  </si>
  <si>
    <t xml:space="preserve">A kisvállalati adó </t>
  </si>
  <si>
    <t xml:space="preserve">Adónem kód: 289 </t>
  </si>
  <si>
    <t>Ssz.</t>
  </si>
  <si>
    <t>A) Kisvállalati adóra vonatkozó adatok</t>
  </si>
  <si>
    <t>A kedvezményezett foglalkoztatottak után érvényesíthető kedvezmény</t>
  </si>
  <si>
    <r>
      <rPr>
        <b/>
        <sz val="10"/>
        <rFont val="Arial Narrow"/>
        <family val="2"/>
        <charset val="238"/>
      </rPr>
      <t>Személyi jellegű kifizetések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(figyelemmel a kedvezményezett foglalkoztatott után érvényesíthető kedvezményre) [1.-2.]</t>
    </r>
  </si>
  <si>
    <t>Tőkekivonás (különösen a jegyzett tőke leszállítás)</t>
  </si>
  <si>
    <t>Tőkebevonás (különösen a jegyzett tőke emelés)</t>
  </si>
  <si>
    <t>Az adóévben jóváhagyott fizetendő osztalék</t>
  </si>
  <si>
    <t>A kapott (járó) osztalék címén az adóévben elszámolt,
a külföldön megfizetett (fizetendő) adó összegével csökkentett bevétel</t>
  </si>
  <si>
    <t>Pénztár értékének tárgyévi növekménye
(legfeljebb a pénztár tárgyévi mérlegben kimutatott értékének a mentesített értéket meghaladó része)</t>
  </si>
  <si>
    <t>Pénztár tárgyévi nyitó egyenlege:</t>
  </si>
  <si>
    <t>Pénztár tárgyévi záró egyenlege:</t>
  </si>
  <si>
    <t>Pénztár értékének tárgyévi növekménye:</t>
  </si>
  <si>
    <t>Pénztár mentesített értéke:</t>
  </si>
  <si>
    <t>Tárgyévi összes bevétel:</t>
  </si>
  <si>
    <t>Tárgyévi összes bevétel 5 %-a,</t>
  </si>
  <si>
    <t>Ft</t>
  </si>
  <si>
    <t xml:space="preserve">   - de lagalább:</t>
  </si>
  <si>
    <t xml:space="preserve">   - vagy a kisvállalati adóalanyiság első évének nyitó mérlegében kimutatott</t>
  </si>
  <si>
    <t xml:space="preserve">   - vagy 2016.12.31-ig kisvállalati adóalanyiságra áttérés esetében a 2017. év nyitó mérlegében kimutatott pénztár összeg,</t>
  </si>
  <si>
    <t>A pénztár tárgyévi mérlegben kimutatott értékének a mentesített értéket meghaladó része:</t>
  </si>
  <si>
    <t>Pénztár értékének tárgyévi csökkenése
(legfeljebb a pénztár előző évi mérlegben kimutatott értékének a mentesített értéket meghaladó része)</t>
  </si>
  <si>
    <t>Pénztár értékének tárgyévi csökkenése:</t>
  </si>
  <si>
    <t>Nem a vállalkozási tevékenység érdekében felmerülő egyes költségek, ráfordítások, bírság, pótlék, elengedett követelés elszámolása</t>
  </si>
  <si>
    <t>Kapcsolt vállalkozások között a szokásos piaci ár és az alkalmazott ügyleti érték különbségé</t>
  </si>
  <si>
    <t>A személyi jellegű kifizetéseken felüli adóalap-módosító tételek egyenlege
[4.-5.+6.-7.+8.-9.+10.+(±12.)]*</t>
  </si>
  <si>
    <t>A kisvállalati adó alapja a 15-18. sorok csökkentő tételeire tekintet nélkül [(±13.)+3. és 3. közül a nagyobb érték]</t>
  </si>
  <si>
    <t>A pénztár előző évi mérlegben kimutatott értékének a mentesített értéket meghaladó része</t>
  </si>
  <si>
    <t>Új beruházásokkal kapcsolatos adóévi kifizetések összege</t>
  </si>
  <si>
    <t>A kisvállalati adó alapja [19. vagy 20. közül a magasabb érték, de legalább 0]</t>
  </si>
  <si>
    <t>Az adóévre vonatkozóan adóelőlegként bevallott kisvállalati adó</t>
  </si>
  <si>
    <t>A fizetendő, illetve visszaigényelhető kisvállalati adó [+22.-23, sor]
(Adónemkód. 289)</t>
  </si>
  <si>
    <t>B) Tájékoztató adatok a következő adóévről benyújtandó kisvállalatiadó-bevalláshoz</t>
  </si>
  <si>
    <t>Ssz</t>
  </si>
  <si>
    <t>A következő adóévekben felhasználható elhatárolt veszteség [+21.-(±20.), de legalább 0]</t>
  </si>
  <si>
    <t>A következő adóévekben felhasználható, az új beruházásból fakadó átvihető kifizetés összege [a 19. sor (-l)-szerese és a 20. sor (-l)-szerese közül a kisebb érték, de legalább 0]</t>
  </si>
  <si>
    <t>C) Tájékoztató adatok</t>
  </si>
  <si>
    <t>Fő</t>
  </si>
  <si>
    <t>Az adózó adóévi összes bevétele</t>
  </si>
  <si>
    <t>Az adózó adóévi adózás előtti eredménye</t>
  </si>
  <si>
    <t>Kedvezményezett foglalkoztatottak száma az adóévben</t>
  </si>
  <si>
    <t>Átlagos statisztikai állományi létszám az adóévben</t>
  </si>
  <si>
    <t>A tárgyi eszközök és immateriális javak mérleg szerinti együttes értéke az adóév végén</t>
  </si>
  <si>
    <t>KIVA
Hipa</t>
  </si>
  <si>
    <t>A kisvállalati adó alanyának választható</t>
  </si>
  <si>
    <t>egyszerűsített helyi iparűzési adó leveztés</t>
  </si>
  <si>
    <t>A kisvállalti adó alapja:</t>
  </si>
  <si>
    <t>Egyszerűsített helyi iparűzési adó alapja (a kisvállalti adó alapjának 20 %-kal megemelt összege):</t>
  </si>
  <si>
    <t>Helyi iparűzési adó mértéke (%):</t>
  </si>
  <si>
    <t>Állandó jellegű iparűzési tevékenység esetén az adó alapjának egyszerűsített meghatározása</t>
  </si>
  <si>
    <t>1990. évi C. törvény , a helyi adókról (39/B §)</t>
  </si>
  <si>
    <t>A kisvállalati adó alanyának választható egyszerűsített helyi iparűzési adó elszámolás (állandó jellegű iparűzési tevékenység esetén)</t>
  </si>
  <si>
    <t>Kisvállalati adó</t>
  </si>
  <si>
    <t>2012. évi CXLVII. törvény , a kisadózó vállalkozások tételes adójáról és a kisvállalati adóról (KIVA)</t>
  </si>
  <si>
    <t>A Tbj. szerint járulékalapot képező személyi jellegű kifizetések
és a Szocho. tv. szerint meghatározott egyes juttatások</t>
  </si>
  <si>
    <t>Az adóévet megelőzően keletkezett elhatárolt veszteség még fel nem használt összege
[az adóalanyiságot 2020. január 1. előtt választó adózónál a megelőző adóévről benyújtott 19KIVA elszámoló bevallás 02. lap 25. sorával egyezően]</t>
  </si>
  <si>
    <t>A 16. sorból a tárgyévet megelőzően kifizetett új beruházásokra tekintettel, az adóalap csökkentéseként korábban még fel nem használt összeg [az adóalanyiságot 2020. január 1. előtt választó adózónál a megelőző adóévről benyújtott 19KIVA elszámoló bevallás 02. lap 26. sorával egyezően]</t>
  </si>
  <si>
    <t>Elhatárolt veszteség és adóalap-módosítók tárgyévi negatív egyenlegének érvényesíthetőségi határa [személyi jellegű kifizetések, csökkentve az új beruházások tárgyévi és korábban fel nem használt  ± értékével és a külföldön adóztatható jövedelem Kiva szerint meghatározott részével; 3.-17.-18.]</t>
  </si>
  <si>
    <t>A személyi jellegű kifizetések és a tárgyévi adóalap-módosítók egyenlege,
csökkentve az elhatárolt veszteséggel  [3.+(±13).-16.]</t>
  </si>
  <si>
    <t>Megállapított kisvállalati adó [21. x 12%]</t>
  </si>
  <si>
    <t>KA-05</t>
  </si>
  <si>
    <t>KA-05-01</t>
  </si>
  <si>
    <t xml:space="preserve">KA-05-02                               </t>
  </si>
  <si>
    <t>KA-05-02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</si>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</sst>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_-* #,##0\ _F_t_._-;\-* #,##0\ _F_t_._-;_-* &quot;-&quot;??\ _F_t_._-;_-@_-"/>
  </numFmts>
  <fonts count="39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b/>
      <sz val="15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4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166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6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4" fillId="0" borderId="0"/>
    <xf numFmtId="0" fontId="32" fillId="0" borderId="0"/>
    <xf numFmtId="0" fontId="25" fillId="0" borderId="0"/>
    <xf numFmtId="0" fontId="14" fillId="0" borderId="0"/>
    <xf numFmtId="0" fontId="21" fillId="0" borderId="0"/>
    <xf numFmtId="0" fontId="24" fillId="0" borderId="0"/>
    <xf numFmtId="0" fontId="26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12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55">
    <xf numFmtId="0" fontId="0" fillId="0" borderId="0" xfId="0"/>
    <xf numFmtId="3" fontId="7" fillId="2" borderId="0" xfId="36" applyNumberFormat="1" applyFont="1" applyFill="1" applyAlignment="1" applyProtection="1">
      <alignment horizontal="left" vertical="center" wrapText="1"/>
      <protection hidden="1"/>
    </xf>
    <xf numFmtId="0" fontId="7" fillId="2" borderId="0" xfId="36" applyFont="1" applyFill="1" applyAlignment="1" applyProtection="1">
      <alignment horizontal="left" vertical="center"/>
      <protection hidden="1"/>
    </xf>
    <xf numFmtId="0" fontId="7" fillId="2" borderId="0" xfId="36" applyFont="1" applyFill="1" applyAlignment="1" applyProtection="1">
      <alignment horizontal="left" vertical="center" wrapText="1"/>
      <protection hidden="1"/>
    </xf>
    <xf numFmtId="0" fontId="3" fillId="2" borderId="0" xfId="34" applyFont="1" applyFill="1" applyBorder="1" applyAlignment="1">
      <alignment horizontal="left" vertical="top"/>
    </xf>
    <xf numFmtId="3" fontId="7" fillId="2" borderId="1" xfId="36" applyNumberFormat="1" applyFont="1" applyFill="1" applyBorder="1" applyAlignment="1" applyProtection="1">
      <alignment horizontal="left" vertical="center"/>
      <protection hidden="1"/>
    </xf>
    <xf numFmtId="3" fontId="7" fillId="2" borderId="1" xfId="34" applyNumberFormat="1" applyFont="1" applyFill="1" applyBorder="1" applyAlignment="1">
      <alignment horizontal="left" vertical="top"/>
    </xf>
    <xf numFmtId="3" fontId="7" fillId="2" borderId="0" xfId="34" applyNumberFormat="1" applyFont="1" applyFill="1" applyBorder="1" applyAlignment="1">
      <alignment horizontal="left" vertical="top"/>
    </xf>
    <xf numFmtId="3" fontId="10" fillId="2" borderId="0" xfId="34" applyNumberFormat="1" applyFont="1" applyFill="1" applyBorder="1" applyAlignment="1">
      <alignment horizontal="left" vertical="top"/>
    </xf>
    <xf numFmtId="0" fontId="2" fillId="0" borderId="4" xfId="36" applyFont="1" applyFill="1" applyBorder="1" applyAlignment="1" applyProtection="1">
      <alignment horizontal="center" vertical="center"/>
      <protection hidden="1"/>
    </xf>
    <xf numFmtId="0" fontId="2" fillId="0" borderId="5" xfId="36" applyFont="1" applyFill="1" applyBorder="1" applyAlignment="1" applyProtection="1">
      <alignment horizontal="center" vertical="center"/>
      <protection hidden="1"/>
    </xf>
    <xf numFmtId="3" fontId="3" fillId="2" borderId="3" xfId="34" applyNumberFormat="1" applyFont="1" applyFill="1" applyBorder="1" applyAlignment="1">
      <alignment horizontal="center" vertical="center"/>
    </xf>
    <xf numFmtId="0" fontId="2" fillId="3" borderId="0" xfId="16" applyFont="1" applyFill="1"/>
    <xf numFmtId="0" fontId="8" fillId="2" borderId="0" xfId="16" applyFont="1" applyFill="1"/>
    <xf numFmtId="0" fontId="8" fillId="3" borderId="0" xfId="16" applyFont="1" applyFill="1"/>
    <xf numFmtId="0" fontId="7" fillId="2" borderId="6" xfId="16" applyFont="1" applyFill="1" applyBorder="1"/>
    <xf numFmtId="0" fontId="7" fillId="2" borderId="2" xfId="16" applyFont="1" applyFill="1" applyBorder="1"/>
    <xf numFmtId="0" fontId="7" fillId="3" borderId="0" xfId="16" applyFont="1" applyFill="1"/>
    <xf numFmtId="0" fontId="3" fillId="4" borderId="0" xfId="16" applyFont="1" applyFill="1" applyAlignment="1">
      <alignment horizontal="center"/>
    </xf>
    <xf numFmtId="0" fontId="7" fillId="2" borderId="0" xfId="16" applyFont="1" applyFill="1" applyBorder="1"/>
    <xf numFmtId="0" fontId="2" fillId="2" borderId="0" xfId="16" applyFont="1" applyFill="1" applyBorder="1"/>
    <xf numFmtId="0" fontId="9" fillId="2" borderId="2" xfId="16" applyFont="1" applyFill="1" applyBorder="1"/>
    <xf numFmtId="0" fontId="7" fillId="2" borderId="6" xfId="16" applyFont="1" applyFill="1" applyBorder="1" applyAlignment="1">
      <alignment horizontal="left"/>
    </xf>
    <xf numFmtId="0" fontId="2" fillId="2" borderId="2" xfId="16" applyFont="1" applyFill="1" applyBorder="1"/>
    <xf numFmtId="0" fontId="2" fillId="3" borderId="0" xfId="22" applyFont="1" applyFill="1" applyProtection="1"/>
    <xf numFmtId="0" fontId="2" fillId="0" borderId="0" xfId="22" applyFont="1" applyFill="1" applyProtection="1"/>
    <xf numFmtId="0" fontId="16" fillId="0" borderId="0" xfId="10" applyFont="1" applyFill="1" applyAlignment="1" applyProtection="1">
      <alignment horizontal="center"/>
    </xf>
    <xf numFmtId="0" fontId="3" fillId="0" borderId="0" xfId="22" applyFont="1" applyFill="1" applyAlignment="1" applyProtection="1">
      <alignment horizontal="center"/>
    </xf>
    <xf numFmtId="0" fontId="17" fillId="3" borderId="0" xfId="10" applyFont="1" applyFill="1" applyAlignment="1" applyProtection="1"/>
    <xf numFmtId="0" fontId="10" fillId="0" borderId="8" xfId="22" applyFont="1" applyFill="1" applyBorder="1"/>
    <xf numFmtId="0" fontId="18" fillId="0" borderId="8" xfId="22" applyFont="1" applyFill="1" applyBorder="1"/>
    <xf numFmtId="0" fontId="19" fillId="0" borderId="8" xfId="22" applyFont="1" applyFill="1" applyBorder="1"/>
    <xf numFmtId="0" fontId="20" fillId="0" borderId="8" xfId="22" applyFont="1" applyFill="1" applyBorder="1" applyAlignment="1"/>
    <xf numFmtId="0" fontId="3" fillId="3" borderId="0" xfId="22" applyFont="1" applyFill="1" applyAlignment="1" applyProtection="1">
      <alignment horizontal="center"/>
    </xf>
    <xf numFmtId="0" fontId="1" fillId="5" borderId="0" xfId="9" applyFill="1" applyAlignment="1" applyProtection="1"/>
    <xf numFmtId="0" fontId="3" fillId="5" borderId="3" xfId="34" applyFont="1" applyFill="1" applyBorder="1" applyAlignment="1">
      <alignment horizontal="center" vertical="center"/>
    </xf>
    <xf numFmtId="165" fontId="3" fillId="6" borderId="3" xfId="36" applyNumberFormat="1" applyFont="1" applyFill="1" applyBorder="1" applyAlignment="1" applyProtection="1">
      <alignment horizontal="center" vertical="center"/>
    </xf>
    <xf numFmtId="0" fontId="7" fillId="2" borderId="0" xfId="36" applyFont="1" applyFill="1" applyAlignment="1" applyProtection="1">
      <alignment horizontal="left" vertical="top"/>
      <protection hidden="1"/>
    </xf>
    <xf numFmtId="0" fontId="8" fillId="2" borderId="0" xfId="16" applyFont="1" applyFill="1" applyAlignment="1">
      <alignment vertical="top"/>
    </xf>
    <xf numFmtId="0" fontId="7" fillId="2" borderId="1" xfId="16" applyFont="1" applyFill="1" applyBorder="1" applyAlignment="1">
      <alignment vertical="top"/>
    </xf>
    <xf numFmtId="3" fontId="7" fillId="2" borderId="9" xfId="34" applyNumberFormat="1" applyFont="1" applyFill="1" applyBorder="1" applyAlignment="1">
      <alignment horizontal="left" vertical="top"/>
    </xf>
    <xf numFmtId="0" fontId="7" fillId="2" borderId="7" xfId="16" applyFont="1" applyFill="1" applyBorder="1" applyAlignment="1">
      <alignment horizontal="left"/>
    </xf>
    <xf numFmtId="0" fontId="2" fillId="2" borderId="10" xfId="16" applyFont="1" applyFill="1" applyBorder="1"/>
    <xf numFmtId="0" fontId="2" fillId="0" borderId="11" xfId="36" applyFont="1" applyFill="1" applyBorder="1" applyAlignment="1" applyProtection="1">
      <alignment horizontal="center" vertical="top"/>
      <protection hidden="1"/>
    </xf>
    <xf numFmtId="0" fontId="2" fillId="0" borderId="12" xfId="36" applyFont="1" applyFill="1" applyBorder="1" applyProtection="1">
      <alignment horizontal="left" vertical="center"/>
      <protection hidden="1"/>
    </xf>
    <xf numFmtId="167" fontId="2" fillId="0" borderId="12" xfId="3" applyNumberFormat="1" applyFont="1" applyFill="1" applyBorder="1" applyAlignment="1" applyProtection="1">
      <alignment vertical="center"/>
    </xf>
    <xf numFmtId="0" fontId="2" fillId="0" borderId="13" xfId="16" applyFont="1" applyFill="1" applyBorder="1"/>
    <xf numFmtId="0" fontId="3" fillId="0" borderId="14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center" vertical="center" wrapText="1"/>
    </xf>
    <xf numFmtId="0" fontId="3" fillId="0" borderId="15" xfId="36" applyFont="1" applyFill="1" applyBorder="1" applyAlignment="1" applyProtection="1">
      <alignment horizontal="left" vertical="center" wrapText="1"/>
    </xf>
    <xf numFmtId="0" fontId="23" fillId="0" borderId="15" xfId="36" applyFont="1" applyFill="1" applyBorder="1" applyAlignment="1" applyProtection="1">
      <alignment horizontal="center" vertical="center"/>
    </xf>
    <xf numFmtId="167" fontId="3" fillId="0" borderId="16" xfId="3" applyNumberFormat="1" applyFont="1" applyFill="1" applyBorder="1" applyAlignment="1" applyProtection="1">
      <alignment horizontal="center" vertical="center"/>
      <protection locked="0"/>
    </xf>
    <xf numFmtId="0" fontId="3" fillId="0" borderId="0" xfId="16" applyFont="1" applyFill="1" applyBorder="1"/>
    <xf numFmtId="0" fontId="3" fillId="0" borderId="0" xfId="16" applyFont="1" applyFill="1" applyBorder="1" applyAlignment="1">
      <alignment horizontal="center"/>
    </xf>
    <xf numFmtId="0" fontId="3" fillId="0" borderId="7" xfId="36" applyFont="1" applyFill="1" applyBorder="1" applyAlignment="1" applyProtection="1">
      <alignment horizontal="center" vertical="center" wrapText="1"/>
    </xf>
    <xf numFmtId="0" fontId="3" fillId="0" borderId="7" xfId="36" applyFont="1" applyFill="1" applyBorder="1" applyAlignment="1" applyProtection="1">
      <alignment horizontal="center" vertical="center"/>
    </xf>
    <xf numFmtId="167" fontId="2" fillId="0" borderId="17" xfId="3" applyNumberFormat="1" applyFont="1" applyFill="1" applyBorder="1" applyAlignment="1" applyProtection="1">
      <alignment horizontal="left" vertical="center"/>
    </xf>
    <xf numFmtId="0" fontId="2" fillId="0" borderId="1" xfId="36" applyFont="1" applyFill="1" applyBorder="1" applyAlignment="1" applyProtection="1">
      <alignment horizontal="left" vertical="center" wrapText="1"/>
    </xf>
    <xf numFmtId="3" fontId="2" fillId="0" borderId="2" xfId="36" applyNumberFormat="1" applyFont="1" applyFill="1" applyBorder="1" applyAlignment="1" applyProtection="1">
      <alignment horizontal="right" vertical="center" wrapText="1"/>
    </xf>
    <xf numFmtId="165" fontId="2" fillId="5" borderId="3" xfId="3" applyNumberFormat="1" applyFont="1" applyFill="1" applyBorder="1" applyAlignment="1" applyProtection="1">
      <alignment horizontal="right" vertical="center"/>
    </xf>
    <xf numFmtId="165" fontId="3" fillId="0" borderId="10" xfId="36" quotePrefix="1" applyNumberFormat="1" applyFont="1" applyFill="1" applyBorder="1" applyAlignment="1" applyProtection="1">
      <alignment horizontal="right" vertical="center"/>
    </xf>
    <xf numFmtId="167" fontId="2" fillId="5" borderId="18" xfId="3" applyNumberFormat="1" applyFont="1" applyFill="1" applyBorder="1" applyAlignment="1" applyProtection="1">
      <alignment horizontal="left" vertical="center"/>
    </xf>
    <xf numFmtId="167" fontId="2" fillId="5" borderId="19" xfId="3" applyNumberFormat="1" applyFont="1" applyFill="1" applyBorder="1" applyAlignment="1" applyProtection="1">
      <alignment horizontal="left" vertical="center"/>
    </xf>
    <xf numFmtId="165" fontId="3" fillId="0" borderId="3" xfId="36" applyNumberFormat="1" applyFont="1" applyFill="1" applyBorder="1" applyAlignment="1" applyProtection="1">
      <alignment horizontal="right" vertical="center" wrapText="1"/>
    </xf>
    <xf numFmtId="167" fontId="2" fillId="5" borderId="20" xfId="3" applyNumberFormat="1" applyFont="1" applyFill="1" applyBorder="1" applyAlignment="1" applyProtection="1">
      <alignment horizontal="left" vertical="center"/>
    </xf>
    <xf numFmtId="0" fontId="2" fillId="0" borderId="21" xfId="36" applyFont="1" applyFill="1" applyBorder="1" applyAlignment="1" applyProtection="1">
      <alignment horizontal="left" vertical="center" wrapText="1"/>
    </xf>
    <xf numFmtId="0" fontId="2" fillId="0" borderId="22" xfId="36" applyFont="1" applyFill="1" applyBorder="1" applyAlignment="1" applyProtection="1">
      <alignment horizontal="center" vertical="center"/>
      <protection hidden="1"/>
    </xf>
    <xf numFmtId="0" fontId="2" fillId="3" borderId="0" xfId="16" applyFont="1" applyFill="1" applyAlignment="1">
      <alignment vertical="top"/>
    </xf>
    <xf numFmtId="0" fontId="2" fillId="0" borderId="6" xfId="36" applyFont="1" applyFill="1" applyBorder="1" applyAlignment="1" applyProtection="1">
      <alignment horizontal="left" vertical="center" wrapText="1"/>
    </xf>
    <xf numFmtId="0" fontId="2" fillId="0" borderId="6" xfId="36" applyFont="1" applyFill="1" applyBorder="1" applyAlignment="1" applyProtection="1">
      <alignment horizontal="right" vertical="center" wrapText="1"/>
    </xf>
    <xf numFmtId="0" fontId="7" fillId="2" borderId="21" xfId="16" applyFont="1" applyFill="1" applyBorder="1" applyAlignment="1">
      <alignment vertical="top"/>
    </xf>
    <xf numFmtId="0" fontId="7" fillId="2" borderId="15" xfId="16" applyFont="1" applyFill="1" applyBorder="1" applyAlignment="1">
      <alignment vertical="top"/>
    </xf>
    <xf numFmtId="0" fontId="7" fillId="2" borderId="6" xfId="16" applyFont="1" applyFill="1" applyBorder="1" applyAlignment="1">
      <alignment vertical="top"/>
    </xf>
    <xf numFmtId="0" fontId="7" fillId="2" borderId="24" xfId="16" applyFont="1" applyFill="1" applyBorder="1" applyAlignment="1">
      <alignment vertical="top"/>
    </xf>
    <xf numFmtId="0" fontId="7" fillId="2" borderId="2" xfId="16" applyFont="1" applyFill="1" applyBorder="1" applyAlignment="1">
      <alignment vertical="top"/>
    </xf>
    <xf numFmtId="0" fontId="2" fillId="0" borderId="25" xfId="36" applyFont="1" applyFill="1" applyBorder="1" applyAlignment="1" applyProtection="1">
      <alignment horizontal="center" vertical="top"/>
      <protection hidden="1"/>
    </xf>
    <xf numFmtId="167" fontId="2" fillId="0" borderId="12" xfId="2" applyNumberFormat="1" applyFont="1" applyFill="1" applyBorder="1" applyAlignment="1" applyProtection="1">
      <alignment vertical="center"/>
    </xf>
    <xf numFmtId="0" fontId="3" fillId="0" borderId="26" xfId="36" applyFont="1" applyFill="1" applyBorder="1" applyAlignment="1" applyProtection="1">
      <alignment horizontal="left" vertical="top"/>
    </xf>
    <xf numFmtId="167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27" xfId="36" applyFont="1" applyFill="1" applyBorder="1" applyAlignment="1" applyProtection="1">
      <alignment horizontal="left" vertical="top"/>
    </xf>
    <xf numFmtId="0" fontId="2" fillId="0" borderId="7" xfId="16" applyFont="1" applyFill="1" applyBorder="1"/>
    <xf numFmtId="167" fontId="2" fillId="0" borderId="17" xfId="2" applyNumberFormat="1" applyFont="1" applyFill="1" applyBorder="1" applyAlignment="1" applyProtection="1">
      <alignment horizontal="left" vertical="center"/>
    </xf>
    <xf numFmtId="167" fontId="2" fillId="5" borderId="18" xfId="2" applyNumberFormat="1" applyFont="1" applyFill="1" applyBorder="1" applyAlignment="1" applyProtection="1">
      <alignment horizontal="left" vertical="center"/>
    </xf>
    <xf numFmtId="167" fontId="2" fillId="5" borderId="19" xfId="2" applyNumberFormat="1" applyFont="1" applyFill="1" applyBorder="1" applyAlignment="1" applyProtection="1">
      <alignment horizontal="left" vertical="center"/>
    </xf>
    <xf numFmtId="0" fontId="2" fillId="0" borderId="27" xfId="36" applyFont="1" applyFill="1" applyBorder="1" applyAlignment="1" applyProtection="1">
      <alignment horizontal="center" vertical="center"/>
      <protection hidden="1"/>
    </xf>
    <xf numFmtId="0" fontId="2" fillId="5" borderId="0" xfId="16" applyFont="1" applyFill="1"/>
    <xf numFmtId="0" fontId="11" fillId="2" borderId="0" xfId="34" applyFont="1" applyFill="1" applyBorder="1" applyAlignment="1">
      <alignment horizontal="left" vertical="top"/>
    </xf>
    <xf numFmtId="0" fontId="33" fillId="2" borderId="0" xfId="34" applyFont="1" applyFill="1" applyBorder="1" applyAlignment="1">
      <alignment horizontal="left" vertical="top"/>
    </xf>
    <xf numFmtId="0" fontId="20" fillId="0" borderId="8" xfId="22" applyFont="1" applyFill="1" applyBorder="1" applyAlignment="1">
      <alignment horizontal="center"/>
    </xf>
    <xf numFmtId="0" fontId="34" fillId="2" borderId="0" xfId="34" applyFont="1" applyFill="1" applyBorder="1" applyAlignment="1">
      <alignment horizontal="left" vertical="center"/>
    </xf>
    <xf numFmtId="0" fontId="2" fillId="0" borderId="0" xfId="22" applyFont="1" applyFill="1" applyAlignment="1" applyProtection="1">
      <alignment horizontal="justify" wrapText="1"/>
    </xf>
    <xf numFmtId="0" fontId="3" fillId="0" borderId="0" xfId="22" applyFont="1" applyFill="1" applyAlignment="1" applyProtection="1">
      <alignment horizontal="justify" wrapText="1"/>
    </xf>
    <xf numFmtId="0" fontId="3" fillId="2" borderId="0" xfId="34" applyFont="1" applyFill="1" applyBorder="1" applyAlignment="1">
      <alignment horizontal="justify" vertical="top" wrapText="1"/>
    </xf>
    <xf numFmtId="0" fontId="10" fillId="0" borderId="8" xfId="22" applyFont="1" applyFill="1" applyBorder="1" applyAlignment="1">
      <alignment horizontal="justify" wrapText="1"/>
    </xf>
    <xf numFmtId="0" fontId="19" fillId="0" borderId="8" xfId="22" applyFont="1" applyFill="1" applyBorder="1" applyAlignment="1">
      <alignment horizontal="justify" wrapText="1"/>
    </xf>
    <xf numFmtId="0" fontId="7" fillId="0" borderId="8" xfId="22" applyFont="1" applyFill="1" applyBorder="1" applyAlignment="1">
      <alignment horizontal="justify" wrapText="1"/>
    </xf>
    <xf numFmtId="0" fontId="2" fillId="3" borderId="0" xfId="22" applyFont="1" applyFill="1" applyAlignment="1" applyProtection="1">
      <alignment horizontal="justify" wrapText="1"/>
    </xf>
    <xf numFmtId="0" fontId="1" fillId="0" borderId="8" xfId="9" applyFill="1" applyBorder="1" applyAlignment="1" applyProtection="1">
      <alignment horizontal="center"/>
    </xf>
    <xf numFmtId="0" fontId="35" fillId="3" borderId="0" xfId="9" quotePrefix="1" applyFont="1" applyFill="1" applyAlignment="1" applyProtection="1"/>
    <xf numFmtId="0" fontId="36" fillId="3" borderId="0" xfId="22" applyFont="1" applyFill="1" applyProtection="1"/>
    <xf numFmtId="0" fontId="34" fillId="0" borderId="0" xfId="34" applyFont="1" applyFill="1" applyBorder="1" applyAlignment="1">
      <alignment horizontal="left" vertical="top"/>
    </xf>
    <xf numFmtId="165" fontId="34" fillId="0" borderId="3" xfId="36" applyNumberFormat="1" applyFont="1" applyFill="1" applyBorder="1" applyAlignment="1" applyProtection="1">
      <alignment horizontal="center" vertical="center"/>
    </xf>
    <xf numFmtId="3" fontId="2" fillId="0" borderId="6" xfId="36" applyNumberFormat="1" applyFont="1" applyFill="1" applyBorder="1" applyAlignment="1" applyProtection="1">
      <alignment horizontal="right" vertical="center" wrapText="1"/>
    </xf>
    <xf numFmtId="165" fontId="2" fillId="0" borderId="6" xfId="36" quotePrefix="1" applyNumberFormat="1" applyFont="1" applyFill="1" applyBorder="1" applyAlignment="1" applyProtection="1">
      <alignment horizontal="right" vertical="center"/>
    </xf>
    <xf numFmtId="165" fontId="2" fillId="0" borderId="2" xfId="3" applyNumberFormat="1" applyFont="1" applyFill="1" applyBorder="1" applyAlignment="1" applyProtection="1">
      <alignment horizontal="right" vertical="center"/>
    </xf>
    <xf numFmtId="165" fontId="3" fillId="0" borderId="3" xfId="3" applyNumberFormat="1" applyFont="1" applyFill="1" applyBorder="1" applyAlignment="1" applyProtection="1">
      <alignment horizontal="right" vertical="center"/>
    </xf>
    <xf numFmtId="0" fontId="29" fillId="2" borderId="0" xfId="16" applyFont="1" applyFill="1" applyAlignment="1">
      <alignment horizontal="center"/>
    </xf>
    <xf numFmtId="165" fontId="2" fillId="0" borderId="2" xfId="36" applyNumberFormat="1" applyFont="1" applyFill="1" applyBorder="1" applyAlignment="1" applyProtection="1">
      <alignment horizontal="right" vertical="center" wrapText="1"/>
    </xf>
    <xf numFmtId="165" fontId="3" fillId="7" borderId="3" xfId="36" applyNumberFormat="1" applyFont="1" applyFill="1" applyBorder="1" applyAlignment="1" applyProtection="1">
      <alignment horizontal="center" vertical="center"/>
    </xf>
    <xf numFmtId="0" fontId="22" fillId="2" borderId="0" xfId="34" applyFont="1" applyFill="1" applyBorder="1" applyAlignment="1">
      <alignment horizontal="center" vertical="center"/>
    </xf>
    <xf numFmtId="0" fontId="13" fillId="2" borderId="0" xfId="34" applyFont="1" applyFill="1" applyBorder="1" applyAlignment="1">
      <alignment horizontal="center" vertical="center"/>
    </xf>
    <xf numFmtId="0" fontId="7" fillId="5" borderId="6" xfId="16" applyFont="1" applyFill="1" applyBorder="1"/>
    <xf numFmtId="0" fontId="2" fillId="0" borderId="1" xfId="36" applyFont="1" applyFill="1" applyBorder="1" applyAlignment="1" applyProtection="1">
      <alignment horizontal="left" vertical="center" wrapText="1"/>
    </xf>
    <xf numFmtId="0" fontId="3" fillId="0" borderId="4" xfId="36" applyFont="1" applyFill="1" applyBorder="1" applyAlignment="1" applyProtection="1">
      <alignment horizontal="center" vertical="center"/>
      <protection hidden="1"/>
    </xf>
    <xf numFmtId="0" fontId="10" fillId="2" borderId="29" xfId="16" applyFont="1" applyFill="1" applyBorder="1" applyAlignment="1">
      <alignment vertical="top"/>
    </xf>
    <xf numFmtId="0" fontId="2" fillId="3" borderId="0" xfId="16" applyFont="1" applyFill="1" applyBorder="1"/>
    <xf numFmtId="0" fontId="37" fillId="3" borderId="0" xfId="17" applyFont="1" applyFill="1"/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4" xfId="36" applyFont="1" applyFill="1" applyBorder="1" applyAlignment="1" applyProtection="1">
      <alignment horizontal="left" vertical="top"/>
    </xf>
    <xf numFmtId="3" fontId="2" fillId="0" borderId="24" xfId="36" applyNumberFormat="1" applyFont="1" applyFill="1" applyBorder="1" applyAlignment="1" applyProtection="1">
      <alignment horizontal="right" vertical="center" wrapText="1"/>
    </xf>
    <xf numFmtId="165" fontId="2" fillId="5" borderId="10" xfId="3" applyNumberFormat="1" applyFont="1" applyFill="1" applyBorder="1" applyAlignment="1" applyProtection="1">
      <alignment horizontal="right" vertical="center"/>
    </xf>
    <xf numFmtId="0" fontId="2" fillId="0" borderId="21" xfId="36" applyFont="1" applyFill="1" applyBorder="1" applyAlignment="1" applyProtection="1">
      <alignment horizontal="right" vertical="center" wrapText="1"/>
    </xf>
    <xf numFmtId="165" fontId="3" fillId="0" borderId="6" xfId="36" applyNumberFormat="1" applyFont="1" applyFill="1" applyBorder="1" applyAlignment="1" applyProtection="1">
      <alignment horizontal="right" vertical="center" wrapText="1"/>
    </xf>
    <xf numFmtId="3" fontId="2" fillId="0" borderId="24" xfId="36" applyNumberFormat="1" applyFont="1" applyFill="1" applyBorder="1" applyAlignment="1" applyProtection="1">
      <alignment horizontal="left" vertical="center" wrapText="1"/>
    </xf>
    <xf numFmtId="3" fontId="2" fillId="0" borderId="3" xfId="36" applyNumberFormat="1" applyFont="1" applyFill="1" applyBorder="1" applyAlignment="1" applyProtection="1">
      <alignment horizontal="right" vertical="center" wrapText="1"/>
    </xf>
    <xf numFmtId="165" fontId="2" fillId="0" borderId="3" xfId="3" applyNumberFormat="1" applyFont="1" applyFill="1" applyBorder="1" applyAlignment="1" applyProtection="1">
      <alignment horizontal="right" vertical="center"/>
    </xf>
    <xf numFmtId="3" fontId="3" fillId="0" borderId="24" xfId="36" applyNumberFormat="1" applyFont="1" applyFill="1" applyBorder="1" applyAlignment="1" applyProtection="1">
      <alignment horizontal="left" vertical="center" wrapText="1"/>
    </xf>
    <xf numFmtId="165" fontId="3" fillId="0" borderId="10" xfId="3" applyNumberFormat="1" applyFont="1" applyFill="1" applyBorder="1" applyAlignment="1" applyProtection="1">
      <alignment horizontal="right" vertical="center"/>
    </xf>
    <xf numFmtId="0" fontId="3" fillId="0" borderId="21" xfId="36" applyFont="1" applyFill="1" applyBorder="1" applyAlignment="1" applyProtection="1">
      <alignment horizontal="left" vertical="center" wrapText="1"/>
    </xf>
    <xf numFmtId="0" fontId="2" fillId="0" borderId="28" xfId="36" applyFont="1" applyFill="1" applyBorder="1" applyAlignment="1" applyProtection="1">
      <alignment horizontal="center" vertical="center"/>
      <protection hidden="1"/>
    </xf>
    <xf numFmtId="165" fontId="2" fillId="8" borderId="10" xfId="3" applyNumberFormat="1" applyFont="1" applyFill="1" applyBorder="1" applyAlignment="1" applyProtection="1">
      <alignment horizontal="right" vertical="center"/>
    </xf>
    <xf numFmtId="165" fontId="3" fillId="8" borderId="10" xfId="3" applyNumberFormat="1" applyFont="1" applyFill="1" applyBorder="1" applyAlignment="1" applyProtection="1">
      <alignment horizontal="right" vertical="center"/>
    </xf>
    <xf numFmtId="3" fontId="3" fillId="0" borderId="2" xfId="36" applyNumberFormat="1" applyFont="1" applyFill="1" applyBorder="1" applyAlignment="1" applyProtection="1">
      <alignment horizontal="left" vertical="center" wrapText="1"/>
    </xf>
    <xf numFmtId="9" fontId="3" fillId="0" borderId="24" xfId="36" applyNumberFormat="1" applyFont="1" applyFill="1" applyBorder="1" applyAlignment="1" applyProtection="1">
      <alignment horizontal="left" vertical="center" wrapText="1"/>
    </xf>
    <xf numFmtId="165" fontId="3" fillId="5" borderId="6" xfId="36" applyNumberFormat="1" applyFont="1" applyFill="1" applyBorder="1" applyAlignment="1" applyProtection="1">
      <alignment horizontal="right" vertical="center" wrapText="1"/>
    </xf>
    <xf numFmtId="0" fontId="2" fillId="5" borderId="6" xfId="36" applyFont="1" applyFill="1" applyBorder="1" applyAlignment="1" applyProtection="1">
      <alignment horizontal="center" vertical="center"/>
      <protection hidden="1"/>
    </xf>
    <xf numFmtId="0" fontId="2" fillId="5" borderId="6" xfId="36" applyFont="1" applyFill="1" applyBorder="1" applyAlignment="1" applyProtection="1">
      <alignment horizontal="left" vertical="center" wrapText="1"/>
    </xf>
    <xf numFmtId="9" fontId="3" fillId="5" borderId="6" xfId="36" applyNumberFormat="1" applyFont="1" applyFill="1" applyBorder="1" applyAlignment="1" applyProtection="1">
      <alignment horizontal="left" vertical="center" wrapText="1"/>
    </xf>
    <xf numFmtId="165" fontId="3" fillId="5" borderId="6" xfId="3" applyNumberFormat="1" applyFont="1" applyFill="1" applyBorder="1" applyAlignment="1" applyProtection="1">
      <alignment horizontal="right" vertical="center"/>
    </xf>
    <xf numFmtId="167" fontId="2" fillId="5" borderId="6" xfId="3" applyNumberFormat="1" applyFont="1" applyFill="1" applyBorder="1" applyAlignment="1" applyProtection="1">
      <alignment horizontal="left" vertical="center"/>
    </xf>
    <xf numFmtId="9" fontId="3" fillId="0" borderId="6" xfId="36" applyNumberFormat="1" applyFont="1" applyFill="1" applyBorder="1" applyAlignment="1" applyProtection="1">
      <alignment horizontal="left" vertical="center" wrapText="1"/>
    </xf>
    <xf numFmtId="9" fontId="3" fillId="0" borderId="6" xfId="36" applyNumberFormat="1" applyFont="1" applyFill="1" applyBorder="1" applyAlignment="1" applyProtection="1">
      <alignment horizontal="center" vertical="center" wrapText="1"/>
    </xf>
    <xf numFmtId="165" fontId="2" fillId="8" borderId="3" xfId="3" applyNumberFormat="1" applyFont="1" applyFill="1" applyBorder="1" applyAlignment="1" applyProtection="1">
      <alignment horizontal="right" vertical="center"/>
    </xf>
    <xf numFmtId="165" fontId="3" fillId="0" borderId="23" xfId="36" quotePrefix="1" applyNumberFormat="1" applyFont="1" applyFill="1" applyBorder="1" applyAlignment="1" applyProtection="1">
      <alignment horizontal="right" vertical="center"/>
    </xf>
    <xf numFmtId="0" fontId="20" fillId="0" borderId="8" xfId="22" applyFont="1" applyFill="1" applyBorder="1" applyAlignment="1">
      <alignment horizontal="center" wrapText="1"/>
    </xf>
    <xf numFmtId="0" fontId="10" fillId="0" borderId="8" xfId="22" applyFont="1" applyFill="1" applyBorder="1" applyAlignment="1">
      <alignment horizontal="justify" vertical="center" wrapText="1"/>
    </xf>
    <xf numFmtId="0" fontId="38" fillId="0" borderId="0" xfId="0" applyFont="1"/>
    <xf numFmtId="165" fontId="3" fillId="0" borderId="3" xfId="36" applyNumberFormat="1" applyFont="1" applyFill="1" applyBorder="1" applyAlignment="1" applyProtection="1">
      <alignment horizontal="right" vertical="center"/>
    </xf>
    <xf numFmtId="9" fontId="2" fillId="5" borderId="3" xfId="36" applyNumberFormat="1" applyFont="1" applyFill="1" applyBorder="1" applyAlignment="1" applyProtection="1">
      <alignment horizontal="center" vertical="center" wrapText="1"/>
    </xf>
    <xf numFmtId="0" fontId="7" fillId="0" borderId="0" xfId="22" applyFont="1" applyFill="1" applyAlignment="1">
      <alignment horizontal="left"/>
    </xf>
    <xf numFmtId="0" fontId="7" fillId="0" borderId="0" xfId="22" applyFont="1" applyFill="1" applyAlignment="1">
      <alignment horizontal="center"/>
    </xf>
    <xf numFmtId="0" fontId="3" fillId="0" borderId="0" xfId="22" applyFont="1" applyFill="1" applyAlignment="1" applyProtection="1">
      <alignment horizontal="center"/>
    </xf>
    <xf numFmtId="0" fontId="7" fillId="0" borderId="0" xfId="22" applyFont="1" applyFill="1" applyBorder="1" applyAlignment="1" applyProtection="1">
      <alignment horizontal="center"/>
    </xf>
  </cellXfs>
  <cellStyles count="39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Ezres 7 2" xfId="8"/>
    <cellStyle name="Hivatkozás" xfId="9" builtinId="8"/>
    <cellStyle name="Hivatkozás 2" xfId="10"/>
    <cellStyle name="Hivatkozás 2 2" xfId="11"/>
    <cellStyle name="Hivatkozás 3" xfId="12"/>
    <cellStyle name="Normál" xfId="0" builtinId="0"/>
    <cellStyle name="Normál 10" xfId="13"/>
    <cellStyle name="Normál 11" xfId="14"/>
    <cellStyle name="Normál 12" xfId="15"/>
    <cellStyle name="Normál 2" xfId="16"/>
    <cellStyle name="Normál 2 2" xfId="17"/>
    <cellStyle name="Normál 2 3" xfId="18"/>
    <cellStyle name="Normál 2 4" xfId="19"/>
    <cellStyle name="Normál 2 5" xfId="20"/>
    <cellStyle name="Normál 2_JAVÍTÁS KM-AII_2011_Targyi_eszkozok" xfId="21"/>
    <cellStyle name="Normál 3" xfId="22"/>
    <cellStyle name="Normál 3 2" xfId="23"/>
    <cellStyle name="Normál 3 2 2" xfId="24"/>
    <cellStyle name="Normál 3 3" xfId="25"/>
    <cellStyle name="Normál 4" xfId="26"/>
    <cellStyle name="Normál 4 2" xfId="27"/>
    <cellStyle name="Normál 5" xfId="28"/>
    <cellStyle name="Normál 6" xfId="29"/>
    <cellStyle name="Normál 7" xfId="30"/>
    <cellStyle name="Normál 8" xfId="31"/>
    <cellStyle name="Normál 9" xfId="32"/>
    <cellStyle name="Normal_1997os osztalékkorlát" xfId="33"/>
    <cellStyle name="Normál_Dunacargo - forgalmi - A 2004-2005-05-25" xfId="34"/>
    <cellStyle name="Normal_MERLEG1" xfId="35"/>
    <cellStyle name="Normál_MUNKALAP" xfId="36"/>
    <cellStyle name="Standard_BRPRINT" xfId="37"/>
    <cellStyle name="Százalék 2" xfId="38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G20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9.140625" style="24"/>
    <col min="2" max="2" width="12" style="24" customWidth="1"/>
    <col min="3" max="3" width="60.42578125" style="97" customWidth="1"/>
    <col min="4" max="4" width="14" style="33" customWidth="1"/>
    <col min="5" max="16384" width="9.140625" style="24"/>
  </cols>
  <sheetData>
    <row r="1" spans="1:7" ht="15" customHeight="1" x14ac:dyDescent="0.3">
      <c r="A1" s="151" t="s">
        <v>91</v>
      </c>
      <c r="B1" s="151"/>
      <c r="C1" s="151"/>
      <c r="D1" s="151"/>
      <c r="G1" s="28"/>
    </row>
    <row r="2" spans="1:7" ht="15" customHeight="1" x14ac:dyDescent="0.3">
      <c r="A2" s="152" t="s">
        <v>9</v>
      </c>
      <c r="B2" s="152"/>
      <c r="C2" s="152"/>
      <c r="D2" s="152"/>
      <c r="G2" s="28"/>
    </row>
    <row r="3" spans="1:7" ht="16.5" customHeight="1" x14ac:dyDescent="0.3">
      <c r="A3" s="152" t="s">
        <v>83</v>
      </c>
      <c r="B3" s="152"/>
      <c r="C3" s="152"/>
      <c r="D3" s="152"/>
      <c r="G3" s="28"/>
    </row>
    <row r="4" spans="1:7" ht="12.75" customHeight="1" x14ac:dyDescent="0.2">
      <c r="A4" s="25"/>
      <c r="B4" s="25"/>
      <c r="C4" s="91"/>
      <c r="D4" s="26"/>
      <c r="G4" s="28"/>
    </row>
    <row r="5" spans="1:7" ht="15" customHeight="1" x14ac:dyDescent="0.2">
      <c r="A5" s="153">
        <f>Alapa!C17</f>
        <v>0</v>
      </c>
      <c r="B5" s="153"/>
      <c r="C5" s="153"/>
      <c r="D5" s="153"/>
      <c r="G5" s="28"/>
    </row>
    <row r="6" spans="1:7" ht="15" customHeight="1" x14ac:dyDescent="0.2">
      <c r="A6" s="153" t="str">
        <f>IF(Alapa!C18=0," ",Alapa!C18)</f>
        <v xml:space="preserve"> </v>
      </c>
      <c r="B6" s="153"/>
      <c r="C6" s="153"/>
      <c r="D6" s="153"/>
    </row>
    <row r="7" spans="1:7" ht="16.5" customHeight="1" x14ac:dyDescent="0.3">
      <c r="A7" s="154">
        <f>Alapa!C25</f>
        <v>0</v>
      </c>
      <c r="B7" s="154"/>
      <c r="C7" s="154"/>
      <c r="D7" s="154"/>
    </row>
    <row r="8" spans="1:7" ht="24.95" customHeight="1" x14ac:dyDescent="0.2">
      <c r="A8" s="88" t="s">
        <v>4</v>
      </c>
      <c r="B8" s="25"/>
      <c r="C8" s="93"/>
      <c r="D8" s="7"/>
    </row>
    <row r="9" spans="1:7" ht="24.95" customHeight="1" x14ac:dyDescent="0.2">
      <c r="A9" s="90" t="s">
        <v>8</v>
      </c>
      <c r="B9" s="25"/>
      <c r="C9" s="93"/>
      <c r="D9" s="35" t="s">
        <v>5</v>
      </c>
    </row>
    <row r="10" spans="1:7" ht="24.95" customHeight="1" x14ac:dyDescent="0.2">
      <c r="A10" s="90" t="s">
        <v>6</v>
      </c>
      <c r="B10" s="25"/>
      <c r="C10" s="93"/>
      <c r="D10" s="11" t="s">
        <v>7</v>
      </c>
    </row>
    <row r="11" spans="1:7" ht="24.95" customHeight="1" x14ac:dyDescent="0.2">
      <c r="A11" s="90" t="s">
        <v>15</v>
      </c>
      <c r="B11" s="25"/>
      <c r="C11" s="93"/>
      <c r="D11" s="36" t="s">
        <v>18</v>
      </c>
    </row>
    <row r="12" spans="1:7" ht="24.95" customHeight="1" x14ac:dyDescent="0.2">
      <c r="A12" s="90" t="s">
        <v>26</v>
      </c>
      <c r="B12" s="25"/>
      <c r="C12" s="93"/>
      <c r="D12" s="109" t="s">
        <v>27</v>
      </c>
    </row>
    <row r="13" spans="1:7" ht="24.95" customHeight="1" x14ac:dyDescent="0.2">
      <c r="A13" s="90" t="s">
        <v>22</v>
      </c>
      <c r="B13" s="25"/>
      <c r="C13" s="93"/>
      <c r="D13" s="102" t="s">
        <v>21</v>
      </c>
    </row>
    <row r="14" spans="1:7" x14ac:dyDescent="0.2">
      <c r="A14" s="101"/>
      <c r="B14" s="25"/>
      <c r="C14" s="92"/>
      <c r="D14" s="27"/>
      <c r="E14" s="99"/>
      <c r="F14" s="100"/>
    </row>
    <row r="15" spans="1:7" x14ac:dyDescent="0.2">
      <c r="A15" s="25"/>
      <c r="B15" s="25"/>
      <c r="C15" s="92"/>
      <c r="D15" s="27"/>
      <c r="E15" s="99"/>
      <c r="F15" s="100"/>
    </row>
    <row r="16" spans="1:7" ht="16.5" x14ac:dyDescent="0.3">
      <c r="A16" s="29" t="s">
        <v>10</v>
      </c>
      <c r="B16" s="29" t="s">
        <v>11</v>
      </c>
      <c r="C16" s="94" t="s">
        <v>12</v>
      </c>
      <c r="D16" s="29" t="s">
        <v>13</v>
      </c>
      <c r="E16" s="99"/>
      <c r="F16" s="100"/>
    </row>
    <row r="17" spans="1:4" ht="16.5" x14ac:dyDescent="0.3">
      <c r="A17" s="30" t="s">
        <v>14</v>
      </c>
      <c r="B17" s="31"/>
      <c r="C17" s="95"/>
      <c r="D17" s="30"/>
    </row>
    <row r="18" spans="1:4" ht="17.25" customHeight="1" x14ac:dyDescent="0.3">
      <c r="A18" s="32"/>
      <c r="B18" s="32" t="s">
        <v>19</v>
      </c>
      <c r="C18" s="96" t="s">
        <v>20</v>
      </c>
      <c r="D18" s="30"/>
    </row>
    <row r="19" spans="1:4" ht="17.25" customHeight="1" x14ac:dyDescent="0.3">
      <c r="A19" s="32"/>
      <c r="B19" s="89" t="s">
        <v>29</v>
      </c>
      <c r="C19" s="96" t="s">
        <v>30</v>
      </c>
      <c r="D19" s="98" t="s">
        <v>92</v>
      </c>
    </row>
    <row r="20" spans="1:4" ht="33.75" customHeight="1" x14ac:dyDescent="0.3">
      <c r="A20" s="32"/>
      <c r="B20" s="146" t="s">
        <v>74</v>
      </c>
      <c r="C20" s="147" t="s">
        <v>82</v>
      </c>
      <c r="D20" s="98" t="s">
        <v>94</v>
      </c>
    </row>
  </sheetData>
  <mergeCells count="6">
    <mergeCell ref="A1:D1"/>
    <mergeCell ref="A3:D3"/>
    <mergeCell ref="A5:D5"/>
    <mergeCell ref="A6:D6"/>
    <mergeCell ref="A7:D7"/>
    <mergeCell ref="A2:D2"/>
  </mergeCells>
  <hyperlinks>
    <hyperlink ref="D19" location="'KA-05-01'!A1" display="KA-05-01"/>
    <hyperlink ref="D20" location="'KA-05-02'!A1" display="KA-05-02"/>
  </hyperlinks>
  <pageMargins left="0.78740157480314965" right="0.78740157480314965" top="1.3779527559055118" bottom="0.98425196850393704" header="0.70866141732283472" footer="0.51181102362204722"/>
  <pageSetup paperSize="9" scale="91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57.28515625" style="12" customWidth="1"/>
    <col min="3" max="3" width="14.28515625" style="12" customWidth="1"/>
    <col min="4" max="4" width="7.140625" style="12" customWidth="1"/>
    <col min="5" max="5" width="14.28515625" style="12" customWidth="1"/>
    <col min="6" max="6" width="20" style="12" customWidth="1"/>
    <col min="7" max="7" width="10" style="12" bestFit="1" customWidth="1"/>
    <col min="8" max="8" width="39" style="12" customWidth="1"/>
    <col min="9" max="9" width="17.85546875" style="12" customWidth="1"/>
    <col min="10" max="16384" width="8.85546875" style="12"/>
  </cols>
  <sheetData>
    <row r="1" spans="1:10" ht="23.25" x14ac:dyDescent="0.2">
      <c r="A1" s="87" t="s">
        <v>92</v>
      </c>
      <c r="B1" s="1"/>
      <c r="C1" s="110" t="s">
        <v>30</v>
      </c>
      <c r="D1" s="2"/>
      <c r="E1" s="2"/>
      <c r="F1" s="3"/>
      <c r="G1" s="34" t="s">
        <v>23</v>
      </c>
    </row>
    <row r="2" spans="1:10" ht="15.75" x14ac:dyDescent="0.25">
      <c r="A2" s="38"/>
      <c r="B2" s="13"/>
      <c r="C2" s="107"/>
      <c r="D2" s="13"/>
      <c r="E2" s="13"/>
      <c r="F2" s="13"/>
      <c r="G2" s="117" t="s">
        <v>28</v>
      </c>
      <c r="I2" s="116" t="s">
        <v>24</v>
      </c>
      <c r="J2" s="116" t="s">
        <v>25</v>
      </c>
    </row>
    <row r="3" spans="1:10" ht="16.5" x14ac:dyDescent="0.2">
      <c r="A3" s="37"/>
      <c r="B3" s="13"/>
      <c r="C3" s="107" t="s">
        <v>84</v>
      </c>
      <c r="D3" s="13"/>
      <c r="E3" s="13"/>
      <c r="F3" s="13"/>
      <c r="G3" s="14"/>
    </row>
    <row r="4" spans="1:10" ht="16.5" x14ac:dyDescent="0.3">
      <c r="A4" s="39" t="str">
        <f>CONCATENATE("Ügyfél:   ",Alapa!$C$17)</f>
        <v xml:space="preserve">Ügyfél:   </v>
      </c>
      <c r="B4" s="15"/>
      <c r="C4" s="16"/>
      <c r="D4" s="5" t="str">
        <f>"Dátum:"</f>
        <v>Dátum:</v>
      </c>
      <c r="E4" s="112"/>
      <c r="F4" s="21"/>
    </row>
    <row r="5" spans="1:10" ht="16.5" x14ac:dyDescent="0.3">
      <c r="A5" s="39" t="str">
        <f>CONCATENATE("Fordulónap: ",Alapa!$C$12)</f>
        <v xml:space="preserve">Fordulónap: </v>
      </c>
      <c r="B5" s="15"/>
      <c r="C5" s="16"/>
      <c r="D5" s="40" t="str">
        <f>"Készítette:"</f>
        <v>Készítette:</v>
      </c>
      <c r="E5" s="41" t="e">
        <f>VLOOKUP(H5,Alapa!$G$2:$H$22,2)</f>
        <v>#N/A</v>
      </c>
      <c r="F5" s="42"/>
      <c r="G5" s="17" t="s">
        <v>1</v>
      </c>
      <c r="H5" s="18">
        <v>1</v>
      </c>
    </row>
    <row r="6" spans="1:10" ht="16.5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10" ht="16.5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10" ht="16.5" x14ac:dyDescent="0.3">
      <c r="A8" s="4"/>
      <c r="B8" s="4"/>
      <c r="C8" s="4"/>
      <c r="D8" s="7"/>
      <c r="E8" s="19"/>
      <c r="F8" s="20"/>
    </row>
    <row r="9" spans="1:10" ht="6" customHeight="1" thickBot="1" x14ac:dyDescent="0.25">
      <c r="A9" s="4"/>
      <c r="B9" s="4"/>
      <c r="C9" s="4"/>
      <c r="D9" s="7"/>
      <c r="E9" s="7"/>
      <c r="F9" s="7"/>
    </row>
    <row r="10" spans="1:10" ht="8.25" customHeight="1" x14ac:dyDescent="0.2">
      <c r="A10" s="43"/>
      <c r="B10" s="44"/>
      <c r="C10" s="44"/>
      <c r="D10" s="44"/>
      <c r="E10" s="45"/>
      <c r="F10" s="46"/>
    </row>
    <row r="11" spans="1:10" ht="14.25" customHeight="1" x14ac:dyDescent="0.2">
      <c r="A11" s="120" t="s">
        <v>32</v>
      </c>
      <c r="B11" s="48" t="s">
        <v>33</v>
      </c>
      <c r="C11" s="49"/>
      <c r="D11" s="50"/>
      <c r="E11" s="51" t="s">
        <v>16</v>
      </c>
      <c r="F11" s="52" t="s">
        <v>3</v>
      </c>
    </row>
    <row r="12" spans="1:10" x14ac:dyDescent="0.2">
      <c r="A12" s="47"/>
      <c r="B12" s="53" t="s">
        <v>31</v>
      </c>
      <c r="C12" s="54"/>
      <c r="D12" s="55"/>
      <c r="E12" s="56"/>
      <c r="F12" s="57"/>
      <c r="G12" s="86"/>
      <c r="H12" s="86"/>
      <c r="I12" s="86"/>
    </row>
    <row r="13" spans="1:10" ht="25.5" x14ac:dyDescent="0.2">
      <c r="A13" s="9">
        <v>1</v>
      </c>
      <c r="B13" s="58" t="s">
        <v>85</v>
      </c>
      <c r="C13" s="103"/>
      <c r="D13" s="105"/>
      <c r="E13" s="60"/>
      <c r="F13" s="62"/>
      <c r="G13" s="86"/>
      <c r="H13" s="86"/>
      <c r="I13" s="86"/>
    </row>
    <row r="14" spans="1:10" ht="16.5" customHeight="1" x14ac:dyDescent="0.2">
      <c r="A14" s="10">
        <v>2</v>
      </c>
      <c r="B14" s="58" t="s">
        <v>34</v>
      </c>
      <c r="C14" s="104"/>
      <c r="D14" s="61"/>
      <c r="E14" s="60"/>
      <c r="F14" s="63"/>
      <c r="G14" s="86"/>
      <c r="H14" s="86"/>
      <c r="I14" s="86"/>
    </row>
    <row r="15" spans="1:10" ht="38.25" x14ac:dyDescent="0.2">
      <c r="A15" s="9">
        <v>3</v>
      </c>
      <c r="B15" s="58" t="s">
        <v>35</v>
      </c>
      <c r="C15" s="104"/>
      <c r="D15" s="61"/>
      <c r="E15" s="61">
        <f>E13-E14</f>
        <v>0</v>
      </c>
      <c r="F15" s="63"/>
      <c r="G15" s="86"/>
      <c r="H15" s="86"/>
      <c r="I15" s="86"/>
    </row>
    <row r="16" spans="1:10" ht="17.25" customHeight="1" x14ac:dyDescent="0.2">
      <c r="A16" s="10">
        <v>4</v>
      </c>
      <c r="B16" s="58" t="s">
        <v>36</v>
      </c>
      <c r="C16" s="103"/>
      <c r="D16" s="59" t="s">
        <v>2</v>
      </c>
      <c r="E16" s="60"/>
      <c r="F16" s="63"/>
    </row>
    <row r="17" spans="1:6" ht="15.75" customHeight="1" x14ac:dyDescent="0.2">
      <c r="A17" s="9">
        <v>5</v>
      </c>
      <c r="B17" s="66" t="s">
        <v>37</v>
      </c>
      <c r="C17" s="103"/>
      <c r="D17" s="121"/>
      <c r="E17" s="122"/>
      <c r="F17" s="63"/>
    </row>
    <row r="18" spans="1:6" ht="15.75" customHeight="1" x14ac:dyDescent="0.2">
      <c r="A18" s="10">
        <v>6</v>
      </c>
      <c r="B18" s="66" t="s">
        <v>38</v>
      </c>
      <c r="C18" s="103"/>
      <c r="D18" s="121"/>
      <c r="E18" s="122"/>
      <c r="F18" s="63"/>
    </row>
    <row r="19" spans="1:6" ht="32.25" customHeight="1" x14ac:dyDescent="0.2">
      <c r="A19" s="9">
        <v>7</v>
      </c>
      <c r="B19" s="66" t="s">
        <v>39</v>
      </c>
      <c r="C19" s="103"/>
      <c r="D19" s="121"/>
      <c r="E19" s="122"/>
      <c r="F19" s="63"/>
    </row>
    <row r="20" spans="1:6" ht="42.75" customHeight="1" x14ac:dyDescent="0.2">
      <c r="A20" s="67">
        <v>8</v>
      </c>
      <c r="B20" s="66" t="s">
        <v>40</v>
      </c>
      <c r="C20" s="103"/>
      <c r="D20" s="121"/>
      <c r="E20" s="129">
        <f>IF(C23&gt;0,MIN(C29:C30)/1000,0)</f>
        <v>0</v>
      </c>
      <c r="F20" s="63"/>
    </row>
    <row r="21" spans="1:6" ht="15.75" customHeight="1" x14ac:dyDescent="0.2">
      <c r="A21" s="131"/>
      <c r="B21" s="66" t="s">
        <v>41</v>
      </c>
      <c r="C21" s="60"/>
      <c r="D21" s="125" t="s">
        <v>47</v>
      </c>
      <c r="E21" s="132"/>
      <c r="F21" s="63"/>
    </row>
    <row r="22" spans="1:6" ht="15.75" customHeight="1" x14ac:dyDescent="0.2">
      <c r="A22" s="131"/>
      <c r="B22" s="66" t="s">
        <v>42</v>
      </c>
      <c r="C22" s="60"/>
      <c r="D22" s="125" t="s">
        <v>47</v>
      </c>
      <c r="E22" s="132"/>
      <c r="F22" s="63"/>
    </row>
    <row r="23" spans="1:6" ht="15.75" customHeight="1" x14ac:dyDescent="0.2">
      <c r="A23" s="131"/>
      <c r="B23" s="123" t="s">
        <v>43</v>
      </c>
      <c r="C23" s="64">
        <f>IF(C22-C21&gt;0,C22-C21,0)</f>
        <v>0</v>
      </c>
      <c r="D23" s="128" t="s">
        <v>47</v>
      </c>
      <c r="E23" s="132"/>
      <c r="F23" s="63"/>
    </row>
    <row r="24" spans="1:6" ht="15.75" customHeight="1" x14ac:dyDescent="0.2">
      <c r="A24" s="131"/>
      <c r="B24" s="66" t="s">
        <v>45</v>
      </c>
      <c r="C24" s="127">
        <f>E53</f>
        <v>0</v>
      </c>
      <c r="D24" s="125" t="s">
        <v>47</v>
      </c>
      <c r="E24" s="132"/>
      <c r="F24" s="63"/>
    </row>
    <row r="25" spans="1:6" ht="15.75" customHeight="1" x14ac:dyDescent="0.2">
      <c r="A25" s="131"/>
      <c r="B25" s="66" t="s">
        <v>46</v>
      </c>
      <c r="C25" s="64">
        <f>C24*5%</f>
        <v>0</v>
      </c>
      <c r="D25" s="128" t="s">
        <v>47</v>
      </c>
      <c r="E25" s="132"/>
      <c r="F25" s="63"/>
    </row>
    <row r="26" spans="1:6" ht="15.75" customHeight="1" x14ac:dyDescent="0.2">
      <c r="A26" s="131"/>
      <c r="B26" s="66" t="s">
        <v>48</v>
      </c>
      <c r="C26" s="126">
        <v>1000000</v>
      </c>
      <c r="D26" s="125" t="s">
        <v>47</v>
      </c>
      <c r="E26" s="132"/>
      <c r="F26" s="63"/>
    </row>
    <row r="27" spans="1:6" ht="15" customHeight="1" x14ac:dyDescent="0.2">
      <c r="A27" s="131"/>
      <c r="B27" s="66" t="s">
        <v>49</v>
      </c>
      <c r="C27" s="60"/>
      <c r="D27" s="125" t="s">
        <v>47</v>
      </c>
      <c r="E27" s="132"/>
      <c r="F27" s="63"/>
    </row>
    <row r="28" spans="1:6" ht="26.25" customHeight="1" x14ac:dyDescent="0.2">
      <c r="A28" s="131"/>
      <c r="B28" s="66" t="s">
        <v>50</v>
      </c>
      <c r="C28" s="60"/>
      <c r="D28" s="125" t="s">
        <v>47</v>
      </c>
      <c r="E28" s="132"/>
      <c r="F28" s="63"/>
    </row>
    <row r="29" spans="1:6" ht="16.5" customHeight="1" x14ac:dyDescent="0.2">
      <c r="A29" s="131"/>
      <c r="B29" s="123" t="s">
        <v>44</v>
      </c>
      <c r="C29" s="64">
        <f>MAX(C25:C28)</f>
        <v>1000000</v>
      </c>
      <c r="D29" s="128" t="s">
        <v>47</v>
      </c>
      <c r="E29" s="132"/>
      <c r="F29" s="63"/>
    </row>
    <row r="30" spans="1:6" ht="26.25" customHeight="1" x14ac:dyDescent="0.2">
      <c r="A30" s="10"/>
      <c r="B30" s="66" t="s">
        <v>51</v>
      </c>
      <c r="C30" s="64">
        <f>C22-C29</f>
        <v>-1000000</v>
      </c>
      <c r="D30" s="128" t="s">
        <v>47</v>
      </c>
      <c r="E30" s="132"/>
      <c r="F30" s="63"/>
    </row>
    <row r="31" spans="1:6" ht="42.75" customHeight="1" x14ac:dyDescent="0.2">
      <c r="A31" s="67">
        <v>9</v>
      </c>
      <c r="B31" s="66" t="s">
        <v>52</v>
      </c>
      <c r="C31" s="103"/>
      <c r="D31" s="121"/>
      <c r="E31" s="129">
        <f>IF(C22-C21&lt;0,MIN(C32:C33)/1000,0)</f>
        <v>0</v>
      </c>
      <c r="F31" s="63"/>
    </row>
    <row r="32" spans="1:6" x14ac:dyDescent="0.2">
      <c r="A32" s="131"/>
      <c r="B32" s="123" t="s">
        <v>53</v>
      </c>
      <c r="C32" s="64">
        <f>IF(C22-C21&lt;0,-(C22-C21),0)</f>
        <v>0</v>
      </c>
      <c r="D32" s="121"/>
      <c r="E32" s="133"/>
      <c r="F32" s="63"/>
    </row>
    <row r="33" spans="1:6" ht="26.25" customHeight="1" x14ac:dyDescent="0.2">
      <c r="A33" s="10"/>
      <c r="B33" s="66" t="s">
        <v>58</v>
      </c>
      <c r="C33" s="64">
        <f>IF(C22-C21&lt;0,C21-C29,0)</f>
        <v>0</v>
      </c>
      <c r="D33" s="128"/>
      <c r="E33" s="132"/>
      <c r="F33" s="63"/>
    </row>
    <row r="34" spans="1:6" ht="26.25" customHeight="1" x14ac:dyDescent="0.2">
      <c r="A34" s="9">
        <v>10</v>
      </c>
      <c r="B34" s="66" t="s">
        <v>54</v>
      </c>
      <c r="C34" s="124"/>
      <c r="D34" s="128"/>
      <c r="E34" s="122"/>
      <c r="F34" s="63"/>
    </row>
    <row r="35" spans="1:6" ht="26.25" customHeight="1" x14ac:dyDescent="0.2">
      <c r="A35" s="9">
        <v>12</v>
      </c>
      <c r="B35" s="66" t="s">
        <v>55</v>
      </c>
      <c r="C35" s="124"/>
      <c r="D35" s="70" t="s">
        <v>17</v>
      </c>
      <c r="E35" s="60"/>
      <c r="F35" s="63"/>
    </row>
    <row r="36" spans="1:6" ht="36.75" customHeight="1" x14ac:dyDescent="0.2">
      <c r="A36" s="9">
        <v>13</v>
      </c>
      <c r="B36" s="130" t="s">
        <v>56</v>
      </c>
      <c r="C36" s="124"/>
      <c r="D36" s="70" t="s">
        <v>17</v>
      </c>
      <c r="E36" s="106">
        <f>E16-E17+E18-E19+E20-E31+E34+E35</f>
        <v>0</v>
      </c>
      <c r="F36" s="63"/>
    </row>
    <row r="37" spans="1:6" ht="26.25" customHeight="1" x14ac:dyDescent="0.2">
      <c r="A37" s="9">
        <v>14</v>
      </c>
      <c r="B37" s="130" t="s">
        <v>57</v>
      </c>
      <c r="C37" s="124"/>
      <c r="D37" s="128"/>
      <c r="E37" s="129">
        <f>MAX((E36+E15),E15)</f>
        <v>0</v>
      </c>
      <c r="F37" s="63"/>
    </row>
    <row r="38" spans="1:6" ht="61.5" customHeight="1" x14ac:dyDescent="0.2">
      <c r="A38" s="9">
        <v>16</v>
      </c>
      <c r="B38" s="66" t="s">
        <v>86</v>
      </c>
      <c r="C38" s="124"/>
      <c r="D38" s="128"/>
      <c r="E38" s="122"/>
      <c r="F38" s="63"/>
    </row>
    <row r="39" spans="1:6" ht="21" customHeight="1" x14ac:dyDescent="0.2">
      <c r="A39" s="9">
        <v>17</v>
      </c>
      <c r="B39" s="66" t="s">
        <v>59</v>
      </c>
      <c r="C39" s="124"/>
      <c r="D39" s="134"/>
      <c r="E39" s="122"/>
      <c r="F39" s="63"/>
    </row>
    <row r="40" spans="1:6" ht="54.75" customHeight="1" x14ac:dyDescent="0.2">
      <c r="A40" s="9">
        <v>18</v>
      </c>
      <c r="B40" s="66" t="s">
        <v>87</v>
      </c>
      <c r="C40" s="124"/>
      <c r="D40" s="128"/>
      <c r="E40" s="122"/>
      <c r="F40" s="63"/>
    </row>
    <row r="41" spans="1:6" ht="54.75" customHeight="1" x14ac:dyDescent="0.2">
      <c r="A41" s="9">
        <v>19</v>
      </c>
      <c r="B41" s="66" t="s">
        <v>88</v>
      </c>
      <c r="C41" s="124"/>
      <c r="D41" s="128"/>
      <c r="E41" s="129">
        <f>E15-E39-E40</f>
        <v>0</v>
      </c>
      <c r="F41" s="63"/>
    </row>
    <row r="42" spans="1:6" ht="41.25" customHeight="1" x14ac:dyDescent="0.2">
      <c r="A42" s="9">
        <v>20</v>
      </c>
      <c r="B42" s="66" t="s">
        <v>89</v>
      </c>
      <c r="C42" s="124"/>
      <c r="D42" s="128"/>
      <c r="E42" s="129">
        <f>E15+E36-E38</f>
        <v>0</v>
      </c>
      <c r="F42" s="63"/>
    </row>
    <row r="43" spans="1:6" ht="21" customHeight="1" x14ac:dyDescent="0.2">
      <c r="A43" s="114">
        <v>21</v>
      </c>
      <c r="B43" s="130" t="s">
        <v>60</v>
      </c>
      <c r="C43" s="124"/>
      <c r="D43" s="128"/>
      <c r="E43" s="129">
        <f>IF(AND(E41&lt;0,E42&lt;0),0,MAX(E41:E42))</f>
        <v>0</v>
      </c>
      <c r="F43" s="63"/>
    </row>
    <row r="44" spans="1:6" ht="21" customHeight="1" x14ac:dyDescent="0.2">
      <c r="A44" s="9">
        <v>22</v>
      </c>
      <c r="B44" s="66" t="s">
        <v>90</v>
      </c>
      <c r="C44" s="124"/>
      <c r="D44" s="135">
        <v>0.12</v>
      </c>
      <c r="E44" s="129">
        <f>E43*D44</f>
        <v>0</v>
      </c>
      <c r="F44" s="63"/>
    </row>
    <row r="45" spans="1:6" ht="21" customHeight="1" x14ac:dyDescent="0.2">
      <c r="A45" s="9">
        <v>23</v>
      </c>
      <c r="B45" s="66" t="s">
        <v>61</v>
      </c>
      <c r="C45" s="124"/>
      <c r="D45" s="135"/>
      <c r="E45" s="60"/>
      <c r="F45" s="63"/>
    </row>
    <row r="46" spans="1:6" ht="25.5" customHeight="1" x14ac:dyDescent="0.2">
      <c r="A46" s="114">
        <v>24</v>
      </c>
      <c r="B46" s="130" t="s">
        <v>62</v>
      </c>
      <c r="C46" s="124"/>
      <c r="D46" s="70" t="s">
        <v>17</v>
      </c>
      <c r="E46" s="106">
        <f>E44-E45</f>
        <v>0</v>
      </c>
      <c r="F46" s="63"/>
    </row>
    <row r="47" spans="1:6" ht="10.5" customHeight="1" x14ac:dyDescent="0.2">
      <c r="A47" s="137"/>
      <c r="B47" s="138"/>
      <c r="C47" s="136"/>
      <c r="D47" s="139"/>
      <c r="E47" s="140"/>
      <c r="F47" s="141"/>
    </row>
    <row r="48" spans="1:6" ht="31.5" customHeight="1" x14ac:dyDescent="0.2">
      <c r="A48" s="9" t="s">
        <v>64</v>
      </c>
      <c r="B48" s="130" t="s">
        <v>63</v>
      </c>
      <c r="C48" s="124"/>
      <c r="D48" s="142"/>
      <c r="E48" s="51" t="s">
        <v>16</v>
      </c>
      <c r="F48" s="52" t="s">
        <v>3</v>
      </c>
    </row>
    <row r="49" spans="1:6" ht="25.5" customHeight="1" x14ac:dyDescent="0.2">
      <c r="A49" s="9">
        <v>25</v>
      </c>
      <c r="B49" s="66" t="s">
        <v>65</v>
      </c>
      <c r="C49" s="124"/>
      <c r="D49" s="135"/>
      <c r="E49" s="106">
        <f>IF((E43-E42)&lt;0,0,E43-E42)</f>
        <v>0</v>
      </c>
      <c r="F49" s="63"/>
    </row>
    <row r="50" spans="1:6" ht="40.5" customHeight="1" x14ac:dyDescent="0.2">
      <c r="A50" s="9">
        <v>26</v>
      </c>
      <c r="B50" s="66" t="s">
        <v>66</v>
      </c>
      <c r="C50" s="124"/>
      <c r="D50" s="135"/>
      <c r="E50" s="129">
        <f>IF(MIN(E41*-1,E42*-1)&lt;0,0,MIN(E41*-1,E42*-1))</f>
        <v>0</v>
      </c>
      <c r="F50" s="63"/>
    </row>
    <row r="51" spans="1:6" ht="10.5" customHeight="1" x14ac:dyDescent="0.2">
      <c r="A51" s="137"/>
      <c r="B51" s="138"/>
      <c r="C51" s="136"/>
      <c r="D51" s="139"/>
      <c r="E51" s="140"/>
      <c r="F51" s="141"/>
    </row>
    <row r="52" spans="1:6" ht="28.5" customHeight="1" x14ac:dyDescent="0.2">
      <c r="A52" s="9" t="s">
        <v>64</v>
      </c>
      <c r="B52" s="130" t="s">
        <v>67</v>
      </c>
      <c r="C52" s="124"/>
      <c r="D52" s="143" t="s">
        <v>68</v>
      </c>
      <c r="E52" s="51" t="s">
        <v>16</v>
      </c>
      <c r="F52" s="52" t="s">
        <v>3</v>
      </c>
    </row>
    <row r="53" spans="1:6" ht="20.25" customHeight="1" x14ac:dyDescent="0.2">
      <c r="A53" s="9">
        <v>27</v>
      </c>
      <c r="B53" s="118" t="s">
        <v>69</v>
      </c>
      <c r="C53" s="103"/>
      <c r="D53" s="105"/>
      <c r="E53" s="106">
        <f>Import_O!F5+Import_O!F9+Import_O!F35</f>
        <v>0</v>
      </c>
      <c r="F53" s="63"/>
    </row>
    <row r="54" spans="1:6" ht="20.25" customHeight="1" x14ac:dyDescent="0.2">
      <c r="A54" s="10">
        <v>28</v>
      </c>
      <c r="B54" s="118" t="s">
        <v>70</v>
      </c>
      <c r="C54" s="103"/>
      <c r="D54" s="70" t="s">
        <v>17</v>
      </c>
      <c r="E54" s="106">
        <f>Import_O!F47</f>
        <v>0</v>
      </c>
      <c r="F54" s="63"/>
    </row>
    <row r="55" spans="1:6" ht="20.25" customHeight="1" x14ac:dyDescent="0.2">
      <c r="A55" s="9">
        <v>29</v>
      </c>
      <c r="B55" s="118" t="s">
        <v>71</v>
      </c>
      <c r="C55" s="103"/>
      <c r="D55" s="60"/>
      <c r="E55" s="144"/>
      <c r="F55" s="63"/>
    </row>
    <row r="56" spans="1:6" ht="20.25" customHeight="1" x14ac:dyDescent="0.2">
      <c r="A56" s="10">
        <v>30</v>
      </c>
      <c r="B56" s="118" t="s">
        <v>72</v>
      </c>
      <c r="C56" s="103"/>
      <c r="D56" s="60"/>
      <c r="E56" s="144"/>
      <c r="F56" s="65"/>
    </row>
    <row r="57" spans="1:6" ht="27.75" customHeight="1" x14ac:dyDescent="0.2">
      <c r="A57" s="9">
        <v>31</v>
      </c>
      <c r="B57" s="118" t="s">
        <v>73</v>
      </c>
      <c r="C57" s="103"/>
      <c r="D57" s="105"/>
      <c r="E57" s="106">
        <f>Import_M!F4+Import_M!F12</f>
        <v>0</v>
      </c>
      <c r="F57" s="65"/>
    </row>
    <row r="58" spans="1:6" ht="25.5" customHeight="1" x14ac:dyDescent="0.2"/>
    <row r="63" spans="1:6" ht="51" customHeight="1" x14ac:dyDescent="0.2"/>
  </sheetData>
  <hyperlinks>
    <hyperlink ref="G1" location="Tartalom!A1" display="Tartalom"/>
  </hyperlinks>
  <pageMargins left="0.74803149606299213" right="0.74803149606299213" top="0.51181102362204722" bottom="0.98425196850393704" header="0.51181102362204722" footer="0.51181102362204722"/>
  <pageSetup paperSize="9" scale="56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61.7109375" style="12" customWidth="1"/>
    <col min="3" max="3" width="11.28515625" style="12" customWidth="1"/>
    <col min="4" max="4" width="10.5703125" style="12" customWidth="1"/>
    <col min="5" max="5" width="14.28515625" style="12" customWidth="1"/>
    <col min="6" max="6" width="20" style="12" customWidth="1"/>
    <col min="7" max="7" width="10" style="12" bestFit="1" customWidth="1"/>
    <col min="8" max="16384" width="8.85546875" style="12"/>
  </cols>
  <sheetData>
    <row r="1" spans="1:8" ht="23.25" x14ac:dyDescent="0.2">
      <c r="A1" s="87" t="s">
        <v>93</v>
      </c>
      <c r="B1" s="1"/>
      <c r="C1" s="111" t="s">
        <v>75</v>
      </c>
      <c r="D1" s="2"/>
      <c r="E1" s="2"/>
      <c r="F1" s="3"/>
      <c r="G1" s="34" t="s">
        <v>23</v>
      </c>
    </row>
    <row r="2" spans="1:8" ht="18" x14ac:dyDescent="0.25">
      <c r="A2" s="38"/>
      <c r="B2" s="13"/>
      <c r="C2" s="111" t="s">
        <v>76</v>
      </c>
      <c r="D2" s="13"/>
      <c r="E2" s="13"/>
      <c r="F2" s="13"/>
      <c r="G2" s="117" t="s">
        <v>28</v>
      </c>
    </row>
    <row r="3" spans="1:8" ht="33" customHeight="1" x14ac:dyDescent="0.25">
      <c r="A3" s="37"/>
      <c r="B3" s="148" t="s">
        <v>81</v>
      </c>
      <c r="C3" s="2"/>
      <c r="D3" s="13"/>
      <c r="E3" s="13"/>
      <c r="F3" s="13"/>
      <c r="G3" s="14"/>
    </row>
    <row r="4" spans="1:8" ht="16.5" x14ac:dyDescent="0.3">
      <c r="A4" s="71" t="str">
        <f>CONCATENATE("Ügyfél:   ",Alapa!$C$17)</f>
        <v xml:space="preserve">Ügyfél:   </v>
      </c>
      <c r="B4" s="72"/>
      <c r="C4" s="74"/>
      <c r="D4" s="5" t="str">
        <f>"Dátum:"</f>
        <v>Dátum:</v>
      </c>
      <c r="E4" s="112"/>
      <c r="F4" s="21"/>
    </row>
    <row r="5" spans="1:8" ht="16.5" x14ac:dyDescent="0.3">
      <c r="A5" s="39" t="str">
        <f>CONCATENATE("Fordulónap: ",Alapa!$C$12)</f>
        <v xml:space="preserve">Fordulónap: </v>
      </c>
      <c r="B5" s="73"/>
      <c r="C5" s="75"/>
      <c r="D5" s="6" t="str">
        <f>"Készítette:"</f>
        <v>Készítette:</v>
      </c>
      <c r="E5" s="22" t="e">
        <f>VLOOKUP(H5,Alapa!$G$2:$H$22,2)</f>
        <v>#N/A</v>
      </c>
      <c r="F5" s="23"/>
      <c r="G5" s="17" t="s">
        <v>1</v>
      </c>
      <c r="H5" s="18">
        <v>1</v>
      </c>
    </row>
    <row r="6" spans="1:8" ht="16.5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8" ht="16.5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8" ht="16.5" x14ac:dyDescent="0.3">
      <c r="A8" s="4"/>
      <c r="B8" s="4"/>
      <c r="C8" s="4"/>
      <c r="D8" s="7"/>
      <c r="E8" s="19"/>
      <c r="F8" s="20"/>
    </row>
    <row r="9" spans="1:8" ht="6" customHeight="1" thickBot="1" x14ac:dyDescent="0.25">
      <c r="A9" s="4"/>
      <c r="B9" s="4"/>
      <c r="C9" s="4"/>
      <c r="D9" s="7"/>
      <c r="E9" s="7"/>
      <c r="F9" s="7"/>
    </row>
    <row r="10" spans="1:8" x14ac:dyDescent="0.2">
      <c r="A10" s="76"/>
      <c r="B10" s="44"/>
      <c r="C10" s="44"/>
      <c r="D10" s="44"/>
      <c r="E10" s="77"/>
      <c r="F10" s="46"/>
    </row>
    <row r="11" spans="1:8" ht="15.75" customHeight="1" x14ac:dyDescent="0.2">
      <c r="A11" s="78"/>
      <c r="B11" s="48" t="s">
        <v>80</v>
      </c>
      <c r="C11" s="49"/>
      <c r="D11" s="51"/>
      <c r="E11" s="51" t="s">
        <v>16</v>
      </c>
      <c r="F11" s="79" t="s">
        <v>3</v>
      </c>
    </row>
    <row r="12" spans="1:8" x14ac:dyDescent="0.2">
      <c r="A12" s="80"/>
      <c r="B12" s="81"/>
      <c r="C12" s="54"/>
      <c r="D12" s="55"/>
      <c r="E12" s="56"/>
      <c r="F12" s="82"/>
    </row>
    <row r="13" spans="1:8" ht="28.5" customHeight="1" x14ac:dyDescent="0.2">
      <c r="A13" s="85">
        <v>1</v>
      </c>
      <c r="B13" s="113" t="s">
        <v>77</v>
      </c>
      <c r="C13" s="69"/>
      <c r="D13" s="108"/>
      <c r="E13" s="145">
        <f>'KA-05-01'!E43</f>
        <v>0</v>
      </c>
      <c r="F13" s="83"/>
    </row>
    <row r="14" spans="1:8" ht="25.5" x14ac:dyDescent="0.2">
      <c r="A14" s="9">
        <v>2</v>
      </c>
      <c r="B14" s="119" t="s">
        <v>78</v>
      </c>
      <c r="C14" s="69"/>
      <c r="D14" s="108"/>
      <c r="E14" s="149">
        <f>E13*120%</f>
        <v>0</v>
      </c>
      <c r="F14" s="84"/>
    </row>
    <row r="15" spans="1:8" ht="28.5" customHeight="1" x14ac:dyDescent="0.2">
      <c r="A15" s="10">
        <v>3</v>
      </c>
      <c r="B15" s="113" t="s">
        <v>79</v>
      </c>
      <c r="C15" s="70"/>
      <c r="D15" s="150">
        <v>0.02</v>
      </c>
      <c r="E15" s="149">
        <f>E14*D15</f>
        <v>0</v>
      </c>
      <c r="F15" s="84"/>
    </row>
  </sheetData>
  <hyperlinks>
    <hyperlink ref="G1" location="Tartalom!A1" display="Tartalom"/>
  </hyperlinks>
  <pageMargins left="0.74803149606299213" right="0.74803149606299213" top="0.51181102362204722" bottom="0.98425196850393704" header="0.51181102362204722" footer="0.51181102362204722"/>
  <pageSetup paperSize="9" scale="55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defaultRowHeight="12.75" x14ac:dyDescent="0.2"/>
  <sheetData>
    <row r="1" spans="1:1" x14ac:dyDescent="0.2">
      <c r="A1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Tartalom</vt:lpstr>
      <vt:lpstr>KA-05-01</vt:lpstr>
      <vt:lpstr>KA-05-02</vt:lpstr>
      <vt:lpstr>Alapa</vt:lpstr>
      <vt:lpstr>Import_O</vt:lpstr>
      <vt:lpstr>Import_M</vt:lpstr>
      <vt:lpstr>'KA-05-02'!Nyomtatási_cím</vt:lpstr>
      <vt:lpstr>'KA-05-01'!Nyomtatási_terület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v.1.20.52.0.0#2021-01-29</dc:description>
  <cp:lastPrinted>2021-01-27T14:14:31Z</cp:lastPrinted>
  <dcterms:created xsi:type="dcterms:W3CDTF">2009-11-24T14:54:53Z</dcterms:created>
  <dcterms:modified xsi:type="dcterms:W3CDTF">2021-01-27T15:18:55Z</dcterms:modified>
</cp:coreProperties>
</file>